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PITAL PREV\D.SE\2-PREVIDENCIAL\SIMULAÇÃO BENEFICIO P II\Site\"/>
    </mc:Choice>
  </mc:AlternateContent>
  <bookViews>
    <workbookView xWindow="0" yWindow="0" windowWidth="28800" windowHeight="12435"/>
  </bookViews>
  <sheets>
    <sheet name="SIMULACAO" sheetId="1" r:id="rId1"/>
    <sheet name="Ben.Risco + Adim." sheetId="2" state="hidden" r:id="rId2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1" l="1"/>
  <c r="S21" i="1"/>
  <c r="O9" i="1" l="1"/>
  <c r="Q9" i="1" l="1"/>
  <c r="S13" i="1" l="1"/>
  <c r="L8" i="1"/>
  <c r="N8" i="1" s="1"/>
  <c r="S16" i="1" l="1"/>
  <c r="S18" i="1" s="1"/>
  <c r="S20" i="1"/>
  <c r="H60" i="1" l="1"/>
  <c r="S22" i="1"/>
  <c r="S24" i="1" s="1"/>
  <c r="K52" i="1"/>
  <c r="F43" i="1"/>
  <c r="K60" i="1"/>
  <c r="F51" i="1"/>
  <c r="G39" i="1"/>
  <c r="K38" i="1"/>
  <c r="F54" i="1"/>
  <c r="E50" i="1"/>
  <c r="H40" i="1"/>
  <c r="G44" i="1"/>
  <c r="G55" i="1"/>
  <c r="K43" i="1"/>
  <c r="D46" i="1"/>
  <c r="F57" i="1"/>
  <c r="G47" i="1"/>
  <c r="E58" i="1"/>
  <c r="D38" i="1"/>
  <c r="H48" i="1"/>
  <c r="D61" i="1"/>
  <c r="E40" i="1"/>
  <c r="E45" i="1"/>
  <c r="K47" i="1"/>
  <c r="G50" i="1"/>
  <c r="E53" i="1"/>
  <c r="K55" i="1"/>
  <c r="G58" i="1"/>
  <c r="E61" i="1"/>
  <c r="E39" i="1"/>
  <c r="K44" i="1"/>
  <c r="F38" i="1"/>
  <c r="D41" i="1"/>
  <c r="H43" i="1"/>
  <c r="F46" i="1"/>
  <c r="D49" i="1"/>
  <c r="H51" i="1"/>
  <c r="H54" i="1"/>
  <c r="H57" i="1"/>
  <c r="F61" i="1"/>
  <c r="E36" i="1"/>
  <c r="E42" i="1"/>
  <c r="E46" i="1"/>
  <c r="K48" i="1"/>
  <c r="G51" i="1"/>
  <c r="E54" i="1"/>
  <c r="K56" i="1"/>
  <c r="G59" i="1"/>
  <c r="G36" i="1"/>
  <c r="E41" i="1"/>
  <c r="H36" i="1"/>
  <c r="F39" i="1"/>
  <c r="D42" i="1"/>
  <c r="H44" i="1"/>
  <c r="F47" i="1"/>
  <c r="D50" i="1"/>
  <c r="H52" i="1"/>
  <c r="H55" i="1"/>
  <c r="D59" i="1"/>
  <c r="K36" i="1"/>
  <c r="K42" i="1"/>
  <c r="G46" i="1"/>
  <c r="E49" i="1"/>
  <c r="K51" i="1"/>
  <c r="G54" i="1"/>
  <c r="E57" i="1"/>
  <c r="K59" i="1"/>
  <c r="E37" i="1"/>
  <c r="K41" i="1"/>
  <c r="D37" i="1"/>
  <c r="H39" i="1"/>
  <c r="F42" i="1"/>
  <c r="D45" i="1"/>
  <c r="H47" i="1"/>
  <c r="F50" i="1"/>
  <c r="D53" i="1"/>
  <c r="D56" i="1"/>
  <c r="H59" i="1"/>
  <c r="D54" i="1"/>
  <c r="K37" i="1"/>
  <c r="K40" i="1"/>
  <c r="G43" i="1"/>
  <c r="G45" i="1"/>
  <c r="K46" i="1"/>
  <c r="E48" i="1"/>
  <c r="G49" i="1"/>
  <c r="K50" i="1"/>
  <c r="E52" i="1"/>
  <c r="G53" i="1"/>
  <c r="K54" i="1"/>
  <c r="E56" i="1"/>
  <c r="G57" i="1"/>
  <c r="K58" i="1"/>
  <c r="E60" i="1"/>
  <c r="G61" i="1"/>
  <c r="G37" i="1"/>
  <c r="K39" i="1"/>
  <c r="G42" i="1"/>
  <c r="D36" i="1"/>
  <c r="F37" i="1"/>
  <c r="H38" i="1"/>
  <c r="D40" i="1"/>
  <c r="F41" i="1"/>
  <c r="H42" i="1"/>
  <c r="D44" i="1"/>
  <c r="F45" i="1"/>
  <c r="H46" i="1"/>
  <c r="D48" i="1"/>
  <c r="F49" i="1"/>
  <c r="H50" i="1"/>
  <c r="D52" i="1"/>
  <c r="F53" i="1"/>
  <c r="D55" i="1"/>
  <c r="F56" i="1"/>
  <c r="F58" i="1"/>
  <c r="D60" i="1"/>
  <c r="H61" i="1"/>
  <c r="G38" i="1"/>
  <c r="G41" i="1"/>
  <c r="E44" i="1"/>
  <c r="K45" i="1"/>
  <c r="E47" i="1"/>
  <c r="G48" i="1"/>
  <c r="K49" i="1"/>
  <c r="E51" i="1"/>
  <c r="G52" i="1"/>
  <c r="K53" i="1"/>
  <c r="E55" i="1"/>
  <c r="G56" i="1"/>
  <c r="K57" i="1"/>
  <c r="E59" i="1"/>
  <c r="G60" i="1"/>
  <c r="K61" i="1"/>
  <c r="E38" i="1"/>
  <c r="G40" i="1"/>
  <c r="E43" i="1"/>
  <c r="F36" i="1"/>
  <c r="H37" i="1"/>
  <c r="D39" i="1"/>
  <c r="F40" i="1"/>
  <c r="H41" i="1"/>
  <c r="D43" i="1"/>
  <c r="F44" i="1"/>
  <c r="H45" i="1"/>
  <c r="D47" i="1"/>
  <c r="F48" i="1"/>
  <c r="H49" i="1"/>
  <c r="D51" i="1"/>
  <c r="F52" i="1"/>
  <c r="H53" i="1"/>
  <c r="F55" i="1"/>
  <c r="D57" i="1"/>
  <c r="H58" i="1"/>
  <c r="F60" i="1"/>
  <c r="H56" i="1"/>
  <c r="D58" i="1"/>
  <c r="F59" i="1"/>
</calcChain>
</file>

<file path=xl/sharedStrings.xml><?xml version="1.0" encoding="utf-8"?>
<sst xmlns="http://schemas.openxmlformats.org/spreadsheetml/2006/main" count="82" uniqueCount="48">
  <si>
    <t>Sua idade atual é:</t>
  </si>
  <si>
    <t>anos  e</t>
  </si>
  <si>
    <t>meses.</t>
  </si>
  <si>
    <t>CÁLCULO DE CONTRIBUIÇÕES</t>
  </si>
  <si>
    <t>Sexo: (1) Masculino     (2) Feminino</t>
  </si>
  <si>
    <t>Idade de Aposentadoria</t>
  </si>
  <si>
    <t>Sem Dependente</t>
  </si>
  <si>
    <t>anos</t>
  </si>
  <si>
    <t>Custo do Benefícios de Risco =</t>
  </si>
  <si>
    <t>do Salário de Participação</t>
  </si>
  <si>
    <t>Contr. Participante =</t>
  </si>
  <si>
    <t>Contr. Patrocinadora =</t>
  </si>
  <si>
    <t>da Folha de Salário de Participação</t>
  </si>
  <si>
    <t>SEXO MASCULINO</t>
  </si>
  <si>
    <t>SEXO FEMININO</t>
  </si>
  <si>
    <t>Sem Depend.</t>
  </si>
  <si>
    <t>preencha os campos em branco abaixo:</t>
  </si>
  <si>
    <t>1. DADOS</t>
  </si>
  <si>
    <t>2. CÁLCULOS DAS CONTRIBUIÇÕES</t>
  </si>
  <si>
    <t>Mês e Ano atuais (MM/AAAA):</t>
  </si>
  <si>
    <t>Mês e Ano de Nascimento (MM/AAAA):</t>
  </si>
  <si>
    <t>Salário Nominal Mensal (R$):</t>
  </si>
  <si>
    <t>Percentual do salário para sua contribuição:</t>
  </si>
  <si>
    <t>Saldo total já formado no Plano, se houver (R$):</t>
  </si>
  <si>
    <t>Valor total da sua contribuição mensal:</t>
  </si>
  <si>
    <r>
      <t>Valor de sua contribuição básica mensal</t>
    </r>
    <r>
      <rPr>
        <sz val="14"/>
        <rFont val="Arial"/>
        <family val="2"/>
      </rPr>
      <t>:</t>
    </r>
  </si>
  <si>
    <t>Valor da contribuição mensal do patrocinador em seu nome:</t>
  </si>
  <si>
    <t>Valor total da contribuição mensal do patrocinador:</t>
  </si>
  <si>
    <t>SIMULAÇÃO DE APOSENTADORIA</t>
  </si>
  <si>
    <t>PLANO DE BENEFÍCIOS II</t>
  </si>
  <si>
    <t>Hipótese de rentabilidade real (ao ano):</t>
  </si>
  <si>
    <t>3. SIMULAÇÃO DE APOSENTADORIA</t>
  </si>
  <si>
    <t>Simulação da Aposentadoria (em R$)</t>
  </si>
  <si>
    <t>OBSERVAÇÕES IMPORTANTES</t>
  </si>
  <si>
    <t>O valor apresentado na simulação da aposentadoria é adicional ao valor do benefício do INSS;</t>
  </si>
  <si>
    <t>O valor da sua aposentadoria dependerá do montante da sua conta individual e da rentabilidade alcançada no período;</t>
  </si>
  <si>
    <t>Os valores obtidos nesta  simulação não representam promessa de rentabilidade ou garantia de nível de benefício e não geram qualquer direito futuro quanto ao seu recebimento;</t>
  </si>
  <si>
    <t>Sobre o valor da aposentadoria a ser recebido, haverá incidência de imposto de renda, conforme regime tributário escolhido quando da sua inscrição no Plano.</t>
  </si>
  <si>
    <t>pensão para dependentes nos seguintes percentuais:</t>
  </si>
  <si>
    <t xml:space="preserve">Valor da aposentadoria considerando a reversão em </t>
  </si>
  <si>
    <t>Para a simulação do valor da sua aposentadoria mensal foi utilizada hipótese de rentabilidade real de 4,20% a.a.;</t>
  </si>
  <si>
    <t>Taxa de Carregamento =</t>
  </si>
  <si>
    <t>Custo Taxa de Carregamento =</t>
  </si>
  <si>
    <t>da contribuição normal</t>
  </si>
  <si>
    <t>Valor de sua contribuição mensal para benefícios de risco</t>
  </si>
  <si>
    <t>Valor de sua contribuição mensal de taxa de carregamento</t>
  </si>
  <si>
    <t>Valor de sua contribuição mensal para benefício de risco</t>
  </si>
  <si>
    <t>Para simular o valor da sua aposentadoria na Capital Prev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</si>
</sst>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&quot;R$&quot;\ * #,##0.00_-;\-&quot;R$&quot;\ * #,##0.00_-;_-&quot;R$&quot;\ * &quot;-&quot;??_-;_-@_-"/>
    <numFmt numFmtId="166" formatCode="0.000000%"/>
    <numFmt numFmtId="167" formatCode="_(&quot;R$&quot;* #,##0.00_);_(&quot;R$&quot;* \(#,##0.00\);_(&quot;R$&quot;* &quot;-&quot;??_);_(@_)"/>
    <numFmt numFmtId="168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249977111117893"/>
      <name val="Arial"/>
      <family val="2"/>
    </font>
    <font>
      <b/>
      <sz val="24"/>
      <color rgb="FF0070C0"/>
      <name val="Arial"/>
      <family val="2"/>
    </font>
    <font>
      <b/>
      <sz val="14"/>
      <name val="Arial"/>
      <family val="2"/>
    </font>
    <font>
      <b/>
      <sz val="20"/>
      <color rgb="FF002060"/>
      <name val="Arial"/>
      <family val="2"/>
    </font>
    <font>
      <sz val="20"/>
      <color rgb="FF002060"/>
      <name val="Arial"/>
      <family val="2"/>
    </font>
    <font>
      <sz val="12"/>
      <name val="Arial"/>
      <family val="2"/>
    </font>
    <font>
      <b/>
      <sz val="14"/>
      <color rgb="FF0070C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C00000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6"/>
      <color theme="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4"/>
      <color rgb="FF002060"/>
      <name val="Arial"/>
      <family val="2"/>
    </font>
    <font>
      <sz val="11"/>
      <color rgb="FF78A6DE"/>
      <name val="Calibri"/>
      <family val="2"/>
      <scheme val="minor"/>
    </font>
    <font>
      <b/>
      <sz val="20"/>
      <color theme="3" tint="-0.249977111117893"/>
      <name val="Arial"/>
      <family val="2"/>
    </font>
    <font>
      <b/>
      <sz val="16"/>
      <color rgb="FF5DD5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B0C9"/>
        <bgColor indexed="64"/>
      </patternFill>
    </fill>
    <fill>
      <patternFill patternType="solid">
        <fgColor rgb="FF78A6D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00A1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5" borderId="0" xfId="0" applyFill="1"/>
    <xf numFmtId="17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67" fontId="11" fillId="3" borderId="1" xfId="2" applyNumberFormat="1" applyFont="1" applyFill="1" applyBorder="1" applyAlignment="1" applyProtection="1">
      <alignment vertical="center"/>
      <protection locked="0"/>
    </xf>
    <xf numFmtId="167" fontId="15" fillId="6" borderId="0" xfId="2" applyNumberFormat="1" applyFont="1" applyFill="1" applyBorder="1" applyAlignment="1" applyProtection="1">
      <alignment vertical="center"/>
    </xf>
    <xf numFmtId="10" fontId="11" fillId="3" borderId="1" xfId="3" applyNumberFormat="1" applyFont="1" applyFill="1" applyBorder="1" applyAlignment="1" applyProtection="1">
      <alignment vertical="center"/>
      <protection locked="0"/>
    </xf>
    <xf numFmtId="0" fontId="0" fillId="7" borderId="0" xfId="0" applyFill="1"/>
    <xf numFmtId="0" fontId="6" fillId="7" borderId="0" xfId="0" applyFont="1" applyFill="1"/>
    <xf numFmtId="167" fontId="14" fillId="7" borderId="0" xfId="2" applyNumberFormat="1" applyFont="1" applyFill="1"/>
    <xf numFmtId="0" fontId="0" fillId="10" borderId="0" xfId="0" applyFill="1"/>
    <xf numFmtId="0" fontId="10" fillId="2" borderId="1" xfId="0" applyFont="1" applyFill="1" applyBorder="1" applyAlignment="1">
      <alignment vertical="center"/>
    </xf>
    <xf numFmtId="164" fontId="10" fillId="11" borderId="1" xfId="1" applyNumberFormat="1" applyFont="1" applyFill="1" applyBorder="1" applyAlignment="1">
      <alignment horizontal="distributed" vertical="center" indent="1"/>
    </xf>
    <xf numFmtId="0" fontId="10" fillId="2" borderId="2" xfId="0" applyFont="1" applyFill="1" applyBorder="1" applyAlignment="1">
      <alignment vertical="center"/>
    </xf>
    <xf numFmtId="10" fontId="0" fillId="5" borderId="0" xfId="0" applyNumberFormat="1" applyFill="1"/>
    <xf numFmtId="10" fontId="0" fillId="3" borderId="0" xfId="0" applyNumberFormat="1" applyFill="1"/>
    <xf numFmtId="0" fontId="20" fillId="3" borderId="0" xfId="0" applyFont="1" applyFill="1"/>
    <xf numFmtId="9" fontId="0" fillId="5" borderId="0" xfId="0" applyNumberFormat="1" applyFill="1" applyBorder="1" applyAlignment="1">
      <alignment horizontal="center"/>
    </xf>
    <xf numFmtId="0" fontId="0" fillId="5" borderId="0" xfId="0" applyFill="1" applyBorder="1"/>
    <xf numFmtId="0" fontId="18" fillId="10" borderId="0" xfId="0" applyFont="1" applyFill="1" applyAlignment="1">
      <alignment horizontal="left" vertical="top" wrapText="1"/>
    </xf>
    <xf numFmtId="0" fontId="0" fillId="12" borderId="0" xfId="0" applyFill="1"/>
    <xf numFmtId="0" fontId="5" fillId="12" borderId="0" xfId="0" applyFont="1" applyFill="1"/>
    <xf numFmtId="0" fontId="6" fillId="12" borderId="0" xfId="0" applyFont="1" applyFill="1"/>
    <xf numFmtId="0" fontId="7" fillId="12" borderId="0" xfId="0" applyFont="1" applyFill="1"/>
    <xf numFmtId="0" fontId="8" fillId="12" borderId="0" xfId="0" applyFont="1" applyFill="1" applyBorder="1" applyAlignment="1">
      <alignment horizontal="center" vertical="center"/>
    </xf>
    <xf numFmtId="0" fontId="21" fillId="12" borderId="0" xfId="0" applyFont="1" applyFill="1" applyProtection="1"/>
    <xf numFmtId="0" fontId="10" fillId="12" borderId="0" xfId="0" applyFont="1" applyFill="1" applyBorder="1" applyAlignment="1">
      <alignment horizontal="left" vertical="center"/>
    </xf>
    <xf numFmtId="17" fontId="11" fillId="12" borderId="0" xfId="0" applyNumberFormat="1" applyFont="1" applyFill="1" applyBorder="1" applyAlignment="1">
      <alignment horizontal="center" vertical="center"/>
    </xf>
    <xf numFmtId="0" fontId="12" fillId="12" borderId="0" xfId="0" applyFont="1" applyFill="1"/>
    <xf numFmtId="0" fontId="11" fillId="12" borderId="0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11" fillId="12" borderId="0" xfId="0" applyFont="1" applyFill="1" applyBorder="1" applyAlignment="1">
      <alignment vertical="center"/>
    </xf>
    <xf numFmtId="0" fontId="8" fillId="12" borderId="0" xfId="0" applyFont="1" applyFill="1" applyBorder="1" applyAlignment="1">
      <alignment vertical="center"/>
    </xf>
    <xf numFmtId="167" fontId="8" fillId="12" borderId="0" xfId="2" applyNumberFormat="1" applyFont="1" applyFill="1" applyBorder="1" applyAlignment="1">
      <alignment vertical="center"/>
    </xf>
    <xf numFmtId="0" fontId="10" fillId="12" borderId="1" xfId="0" applyFont="1" applyFill="1" applyBorder="1" applyAlignment="1">
      <alignment vertical="center"/>
    </xf>
    <xf numFmtId="0" fontId="11" fillId="12" borderId="0" xfId="0" applyFont="1" applyFill="1" applyBorder="1" applyAlignment="1">
      <alignment horizontal="center" vertical="center"/>
    </xf>
    <xf numFmtId="167" fontId="11" fillId="12" borderId="0" xfId="2" applyNumberFormat="1" applyFont="1" applyFill="1" applyBorder="1" applyAlignment="1">
      <alignment vertical="center"/>
    </xf>
    <xf numFmtId="10" fontId="11" fillId="12" borderId="0" xfId="3" applyNumberFormat="1" applyFont="1" applyFill="1" applyBorder="1" applyAlignment="1">
      <alignment vertical="center"/>
    </xf>
    <xf numFmtId="0" fontId="10" fillId="12" borderId="0" xfId="0" applyFont="1" applyFill="1" applyBorder="1" applyAlignment="1">
      <alignment vertical="center"/>
    </xf>
    <xf numFmtId="0" fontId="0" fillId="13" borderId="0" xfId="0" applyFill="1"/>
    <xf numFmtId="17" fontId="0" fillId="13" borderId="0" xfId="0" applyNumberFormat="1" applyFill="1" applyAlignment="1">
      <alignment horizontal="center"/>
    </xf>
    <xf numFmtId="0" fontId="6" fillId="13" borderId="0" xfId="0" applyFont="1" applyFill="1"/>
    <xf numFmtId="0" fontId="5" fillId="13" borderId="0" xfId="0" applyFont="1" applyFill="1" applyAlignment="1"/>
    <xf numFmtId="0" fontId="5" fillId="13" borderId="0" xfId="0" applyFont="1" applyFill="1" applyAlignment="1">
      <alignment horizontal="left"/>
    </xf>
    <xf numFmtId="0" fontId="9" fillId="13" borderId="0" xfId="0" applyFont="1" applyFill="1" applyAlignment="1">
      <alignment horizontal="left"/>
    </xf>
    <xf numFmtId="0" fontId="10" fillId="13" borderId="0" xfId="0" applyFont="1" applyFill="1"/>
    <xf numFmtId="0" fontId="5" fillId="13" borderId="0" xfId="0" applyFont="1" applyFill="1" applyAlignment="1">
      <alignment horizontal="center"/>
    </xf>
    <xf numFmtId="0" fontId="13" fillId="13" borderId="0" xfId="0" applyFont="1" applyFill="1"/>
    <xf numFmtId="0" fontId="21" fillId="13" borderId="0" xfId="0" applyFont="1" applyFill="1"/>
    <xf numFmtId="167" fontId="14" fillId="13" borderId="0" xfId="2" applyNumberFormat="1" applyFont="1" applyFill="1"/>
    <xf numFmtId="0" fontId="0" fillId="13" borderId="0" xfId="0" applyFill="1" applyBorder="1" applyAlignment="1">
      <alignment vertical="center"/>
    </xf>
    <xf numFmtId="0" fontId="10" fillId="13" borderId="0" xfId="0" applyFont="1" applyFill="1" applyBorder="1" applyAlignment="1">
      <alignment vertical="center"/>
    </xf>
    <xf numFmtId="0" fontId="15" fillId="13" borderId="0" xfId="0" applyFont="1" applyFill="1" applyBorder="1" applyAlignment="1" applyProtection="1">
      <alignment vertical="center"/>
    </xf>
    <xf numFmtId="167" fontId="14" fillId="13" borderId="0" xfId="2" applyNumberFormat="1" applyFont="1" applyFill="1" applyBorder="1" applyAlignment="1">
      <alignment vertical="center"/>
    </xf>
    <xf numFmtId="0" fontId="0" fillId="13" borderId="0" xfId="0" applyFill="1" applyProtection="1"/>
    <xf numFmtId="166" fontId="14" fillId="13" borderId="0" xfId="3" applyNumberFormat="1" applyFont="1" applyFill="1" applyBorder="1" applyAlignment="1">
      <alignment vertical="center"/>
    </xf>
    <xf numFmtId="167" fontId="15" fillId="14" borderId="0" xfId="2" applyNumberFormat="1" applyFont="1" applyFill="1" applyBorder="1" applyAlignment="1" applyProtection="1">
      <alignment vertical="center"/>
    </xf>
    <xf numFmtId="167" fontId="11" fillId="3" borderId="1" xfId="1" applyNumberFormat="1" applyFont="1" applyFill="1" applyBorder="1" applyAlignment="1" applyProtection="1">
      <alignment vertical="center"/>
      <protection locked="0"/>
    </xf>
    <xf numFmtId="0" fontId="22" fillId="13" borderId="0" xfId="0" applyFont="1" applyFill="1"/>
    <xf numFmtId="10" fontId="11" fillId="12" borderId="1" xfId="3" applyNumberFormat="1" applyFont="1" applyFill="1" applyBorder="1" applyAlignment="1" applyProtection="1">
      <alignment vertical="center"/>
    </xf>
    <xf numFmtId="167" fontId="19" fillId="10" borderId="0" xfId="2" applyNumberFormat="1" applyFont="1" applyFill="1" applyBorder="1"/>
    <xf numFmtId="9" fontId="17" fillId="4" borderId="0" xfId="0" applyNumberFormat="1" applyFont="1" applyFill="1" applyBorder="1" applyAlignment="1">
      <alignment horizontal="right" vertical="center" wrapText="1"/>
    </xf>
    <xf numFmtId="9" fontId="5" fillId="4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/>
    <xf numFmtId="0" fontId="19" fillId="0" borderId="0" xfId="0" applyFont="1"/>
    <xf numFmtId="10" fontId="19" fillId="0" borderId="0" xfId="0" applyNumberFormat="1" applyFont="1"/>
    <xf numFmtId="10" fontId="0" fillId="0" borderId="0" xfId="0" applyNumberFormat="1"/>
    <xf numFmtId="168" fontId="12" fillId="17" borderId="3" xfId="0" applyNumberFormat="1" applyFont="1" applyFill="1" applyBorder="1"/>
    <xf numFmtId="166" fontId="1" fillId="18" borderId="0" xfId="3" applyNumberFormat="1" applyFill="1"/>
    <xf numFmtId="164" fontId="10" fillId="11" borderId="1" xfId="1" applyNumberFormat="1" applyFont="1" applyFill="1" applyBorder="1" applyAlignment="1">
      <alignment horizontal="center" vertical="center"/>
    </xf>
    <xf numFmtId="10" fontId="11" fillId="12" borderId="0" xfId="3" applyNumberFormat="1" applyFont="1" applyFill="1" applyBorder="1" applyAlignment="1" applyProtection="1">
      <alignment vertical="center"/>
    </xf>
    <xf numFmtId="0" fontId="10" fillId="16" borderId="0" xfId="0" applyFont="1" applyFill="1" applyBorder="1" applyAlignment="1">
      <alignment horizontal="left" vertical="center"/>
    </xf>
    <xf numFmtId="164" fontId="10" fillId="11" borderId="1" xfId="1" applyNumberFormat="1" applyFont="1" applyFill="1" applyBorder="1" applyAlignment="1">
      <alignment horizontal="center" vertical="center"/>
    </xf>
    <xf numFmtId="0" fontId="18" fillId="10" borderId="0" xfId="0" applyFont="1" applyFill="1" applyAlignment="1">
      <alignment horizontal="left" vertical="top" wrapText="1"/>
    </xf>
    <xf numFmtId="0" fontId="23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10" fillId="12" borderId="1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left"/>
    </xf>
    <xf numFmtId="0" fontId="24" fillId="10" borderId="0" xfId="0" applyFont="1" applyFill="1" applyAlignment="1">
      <alignment horizontal="left" vertical="top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right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mruColors>
      <color rgb="FF00A1DA"/>
      <color rgb="FF5DD5FF"/>
      <color rgb="FF78A6DE"/>
      <color rgb="FF9BB0C9"/>
      <color rgb="FFA4ADC0"/>
      <color rgb="FF7986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315912</xdr:colOff>
      <xdr:row>35</xdr:row>
      <xdr:rowOff>47625</xdr:rowOff>
    </xdr:from>
    <xdr:to>
      <xdr:col>12</xdr:col>
      <xdr:colOff>531912</xdr:colOff>
      <xdr:row>36</xdr:row>
      <xdr:rowOff>41375</xdr:rowOff>
    </xdr:to>
    <xdr:sp macro="" textlink="">
      <xdr:nvSpPr>
        <xdr:cNvPr id="3" name="Elips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9936162" y="7524750"/>
          <a:ext cx="216000" cy="21600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12</xdr:col>
      <xdr:colOff>315912</xdr:colOff>
      <xdr:row>39</xdr:row>
      <xdr:rowOff>57150</xdr:rowOff>
    </xdr:from>
    <xdr:to>
      <xdr:col>12</xdr:col>
      <xdr:colOff>531912</xdr:colOff>
      <xdr:row>40</xdr:row>
      <xdr:rowOff>50900</xdr:rowOff>
    </xdr:to>
    <xdr:sp macro="" textlink="">
      <xdr:nvSpPr>
        <xdr:cNvPr id="4" name="Elips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>
        <a:xfrm>
          <a:off x="9936162" y="8423275"/>
          <a:ext cx="216000" cy="21600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12</xdr:col>
      <xdr:colOff>315912</xdr:colOff>
      <xdr:row>43</xdr:row>
      <xdr:rowOff>41275</xdr:rowOff>
    </xdr:from>
    <xdr:to>
      <xdr:col>12</xdr:col>
      <xdr:colOff>531912</xdr:colOff>
      <xdr:row>44</xdr:row>
      <xdr:rowOff>35025</xdr:rowOff>
    </xdr:to>
    <xdr:sp macro="" textlink="">
      <xdr:nvSpPr>
        <xdr:cNvPr id="5" name="Elips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9936162" y="9296400"/>
          <a:ext cx="216000" cy="21600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12</xdr:col>
      <xdr:colOff>315912</xdr:colOff>
      <xdr:row>47</xdr:row>
      <xdr:rowOff>53071</xdr:rowOff>
    </xdr:from>
    <xdr:to>
      <xdr:col>12</xdr:col>
      <xdr:colOff>531912</xdr:colOff>
      <xdr:row>48</xdr:row>
      <xdr:rowOff>46820</xdr:rowOff>
    </xdr:to>
    <xdr:sp macro="" textlink="">
      <xdr:nvSpPr>
        <xdr:cNvPr id="6" name="Elips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>
        <a:xfrm>
          <a:off x="9908948" y="10285642"/>
          <a:ext cx="216000" cy="225071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12</xdr:col>
      <xdr:colOff>315912</xdr:colOff>
      <xdr:row>52</xdr:row>
      <xdr:rowOff>58064</xdr:rowOff>
    </xdr:from>
    <xdr:to>
      <xdr:col>12</xdr:col>
      <xdr:colOff>531912</xdr:colOff>
      <xdr:row>53</xdr:row>
      <xdr:rowOff>51814</xdr:rowOff>
    </xdr:to>
    <xdr:sp macro="" textlink="">
      <xdr:nvSpPr>
        <xdr:cNvPr id="7" name="Elips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9908948" y="11447243"/>
          <a:ext cx="216000" cy="225071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108859</xdr:colOff>
      <xdr:row>1</xdr:row>
      <xdr:rowOff>54428</xdr:rowOff>
    </xdr:from>
    <xdr:to>
      <xdr:col>2</xdr:col>
      <xdr:colOff>556411</xdr:colOff>
      <xdr:row>3</xdr:row>
      <xdr:rowOff>54428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A0906924-06FB-60FA-2160-E318E0F5F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9" y="244928"/>
          <a:ext cx="1345623" cy="8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77"/>
  <sheetViews>
    <sheetView tabSelected="1" zoomScale="70" zoomScaleNormal="70" workbookViewId="0">
      <selection activeCell="G13" sqref="G13"/>
    </sheetView>
  </sheetViews>
  <sheetFormatPr defaultRowHeight="15" x14ac:dyDescent="0.25"/>
  <cols>
    <col min="1" max="1" width="4.7109375" customWidth="1"/>
    <col min="2" max="2" width="8.85546875" customWidth="1"/>
    <col min="3" max="3" width="12.5703125" customWidth="1"/>
    <col min="4" max="4" width="19.140625" customWidth="1"/>
    <col min="5" max="5" width="17.7109375" customWidth="1"/>
    <col min="6" max="6" width="18.42578125" customWidth="1"/>
    <col min="7" max="7" width="20.28515625" customWidth="1"/>
    <col min="8" max="9" width="5.5703125" customWidth="1"/>
    <col min="10" max="10" width="5.85546875" customWidth="1"/>
    <col min="11" max="11" width="22.28515625" customWidth="1"/>
    <col min="12" max="12" width="5.85546875" customWidth="1"/>
    <col min="13" max="13" width="11" customWidth="1"/>
    <col min="14" max="14" width="5.5703125" customWidth="1"/>
    <col min="15" max="15" width="15.42578125" customWidth="1"/>
    <col min="16" max="16" width="18.140625" customWidth="1"/>
    <col min="17" max="17" width="15" customWidth="1"/>
    <col min="18" max="18" width="13.140625" customWidth="1"/>
    <col min="19" max="19" width="19.7109375" customWidth="1"/>
    <col min="20" max="20" width="0" hidden="1" customWidth="1"/>
    <col min="21" max="21" width="5.42578125" customWidth="1"/>
    <col min="22" max="22" width="5.85546875" customWidth="1"/>
    <col min="24" max="50" width="9.140625" style="71"/>
    <col min="51" max="55" width="9.140625" style="70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7"/>
      <c r="W1" s="7"/>
    </row>
    <row r="2" spans="1:23" ht="30.75" customHeight="1" x14ac:dyDescent="0.4">
      <c r="A2" s="1"/>
      <c r="B2" s="2"/>
      <c r="C2" s="2"/>
      <c r="D2" s="82" t="s">
        <v>28</v>
      </c>
      <c r="E2" s="82"/>
      <c r="F2" s="82"/>
      <c r="G2" s="8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</row>
    <row r="3" spans="1:23" ht="34.5" customHeight="1" x14ac:dyDescent="0.4">
      <c r="A3" s="1"/>
      <c r="B3" s="4"/>
      <c r="C3" s="4"/>
      <c r="D3" s="83" t="s">
        <v>29</v>
      </c>
      <c r="E3" s="83"/>
      <c r="F3" s="83"/>
      <c r="G3" s="83"/>
      <c r="H3" s="5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7"/>
      <c r="W3" s="7"/>
    </row>
    <row r="4" spans="1:23" ht="25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7"/>
      <c r="W4" s="7"/>
    </row>
    <row r="5" spans="1:23" ht="9.75" customHeight="1" x14ac:dyDescent="0.25">
      <c r="A5" s="27"/>
      <c r="B5" s="27"/>
      <c r="C5" s="27"/>
      <c r="D5" s="28"/>
      <c r="E5" s="28"/>
      <c r="F5" s="28"/>
      <c r="G5" s="27"/>
      <c r="H5" s="27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7"/>
    </row>
    <row r="6" spans="1:23" ht="26.25" x14ac:dyDescent="0.4">
      <c r="A6" s="27"/>
      <c r="B6" s="29" t="s">
        <v>17</v>
      </c>
      <c r="C6" s="30"/>
      <c r="D6" s="27"/>
      <c r="E6" s="27"/>
      <c r="F6" s="27"/>
      <c r="G6" s="27"/>
      <c r="H6" s="31"/>
      <c r="I6" s="47"/>
      <c r="J6" s="48" t="s">
        <v>18</v>
      </c>
      <c r="K6" s="46"/>
      <c r="L6" s="46"/>
      <c r="M6" s="46"/>
      <c r="N6" s="46"/>
      <c r="O6" s="46"/>
      <c r="P6" s="46"/>
      <c r="Q6" s="49"/>
      <c r="R6" s="49"/>
      <c r="S6" s="49"/>
      <c r="T6" s="46"/>
      <c r="U6" s="46"/>
      <c r="V6" s="46"/>
      <c r="W6" s="7"/>
    </row>
    <row r="7" spans="1:23" ht="9.9499999999999993" customHeight="1" x14ac:dyDescent="0.4">
      <c r="A7" s="27"/>
      <c r="B7" s="29"/>
      <c r="C7" s="30"/>
      <c r="D7" s="27"/>
      <c r="E7" s="27"/>
      <c r="F7" s="27"/>
      <c r="G7" s="27"/>
      <c r="H7" s="31"/>
      <c r="I7" s="47"/>
      <c r="J7" s="50"/>
      <c r="K7" s="51"/>
      <c r="L7" s="51"/>
      <c r="M7" s="51"/>
      <c r="N7" s="51"/>
      <c r="O7" s="51"/>
      <c r="P7" s="51"/>
      <c r="Q7" s="49"/>
      <c r="R7" s="49"/>
      <c r="S7" s="49"/>
      <c r="T7" s="46"/>
      <c r="U7" s="46"/>
      <c r="V7" s="46"/>
      <c r="W7" s="7"/>
    </row>
    <row r="8" spans="1:23" ht="22.5" customHeight="1" x14ac:dyDescent="0.25">
      <c r="A8" s="27"/>
      <c r="B8" s="32" t="s">
        <v>47</v>
      </c>
      <c r="C8" s="33"/>
      <c r="D8" s="33"/>
      <c r="E8" s="33"/>
      <c r="F8" s="33"/>
      <c r="G8" s="34"/>
      <c r="H8" s="31"/>
      <c r="I8" s="47"/>
      <c r="J8" s="52" t="s">
        <v>0</v>
      </c>
      <c r="K8" s="46"/>
      <c r="L8" s="53">
        <f>INT((DAYS360(G13,G11,0))/360)</f>
        <v>44</v>
      </c>
      <c r="M8" s="52" t="s">
        <v>1</v>
      </c>
      <c r="N8" s="53">
        <f>((DAYS360(G13,G11,0))/360-L8)*12</f>
        <v>0</v>
      </c>
      <c r="O8" s="52" t="s">
        <v>2</v>
      </c>
      <c r="P8" s="46"/>
      <c r="Q8" s="46"/>
      <c r="R8" s="46"/>
      <c r="S8" s="46"/>
      <c r="T8" s="46"/>
      <c r="U8" s="46"/>
      <c r="V8" s="46"/>
      <c r="W8" s="7"/>
    </row>
    <row r="9" spans="1:23" ht="25.5" hidden="1" customHeight="1" x14ac:dyDescent="0.25">
      <c r="A9" s="27"/>
      <c r="B9" s="32" t="s">
        <v>16</v>
      </c>
      <c r="C9" s="35"/>
      <c r="D9" s="27"/>
      <c r="E9" s="27"/>
      <c r="F9" s="27"/>
      <c r="G9" s="27"/>
      <c r="H9" s="27"/>
      <c r="I9" s="54"/>
      <c r="J9" s="52"/>
      <c r="K9" s="46"/>
      <c r="L9" s="46"/>
      <c r="M9" s="46"/>
      <c r="N9" s="46"/>
      <c r="O9" s="76">
        <f>+((1+$G$20)^(1/12)-1)</f>
        <v>3.4343792900468628E-3</v>
      </c>
      <c r="P9" s="52"/>
      <c r="Q9" s="65">
        <f>(DAYS360(G13,G11,0))/360</f>
        <v>44</v>
      </c>
      <c r="R9" s="52"/>
      <c r="S9" s="46"/>
      <c r="T9" s="46"/>
      <c r="U9" s="46"/>
      <c r="V9" s="46"/>
      <c r="W9" s="7"/>
    </row>
    <row r="10" spans="1:23" ht="20.25" customHeight="1" x14ac:dyDescent="0.25">
      <c r="A10" s="27"/>
      <c r="B10" s="32" t="s">
        <v>16</v>
      </c>
      <c r="C10" s="33"/>
      <c r="D10" s="33"/>
      <c r="E10" s="33"/>
      <c r="F10" s="33"/>
      <c r="G10" s="36"/>
      <c r="H10" s="36"/>
      <c r="I10" s="54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7"/>
    </row>
    <row r="11" spans="1:23" ht="30.75" customHeight="1" x14ac:dyDescent="0.25">
      <c r="A11" s="27"/>
      <c r="B11" s="84" t="s">
        <v>19</v>
      </c>
      <c r="C11" s="84"/>
      <c r="D11" s="84"/>
      <c r="E11" s="37"/>
      <c r="F11" s="37"/>
      <c r="G11" s="9">
        <v>45505</v>
      </c>
      <c r="H11" s="38"/>
      <c r="I11" s="54"/>
      <c r="J11" s="55" t="s">
        <v>3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7"/>
    </row>
    <row r="12" spans="1:23" ht="12" customHeight="1" x14ac:dyDescent="0.25">
      <c r="A12" s="27"/>
      <c r="B12" s="27"/>
      <c r="C12" s="27"/>
      <c r="D12" s="27"/>
      <c r="E12" s="27"/>
      <c r="F12" s="27"/>
      <c r="G12" s="27"/>
      <c r="H12" s="39"/>
      <c r="I12" s="54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7"/>
    </row>
    <row r="13" spans="1:23" ht="23.1" customHeight="1" x14ac:dyDescent="0.25">
      <c r="A13" s="27"/>
      <c r="B13" s="84" t="s">
        <v>20</v>
      </c>
      <c r="C13" s="84"/>
      <c r="D13" s="84"/>
      <c r="E13" s="84"/>
      <c r="F13" s="84"/>
      <c r="G13" s="9">
        <v>29434</v>
      </c>
      <c r="H13" s="40"/>
      <c r="I13" s="56"/>
      <c r="J13" s="85" t="s">
        <v>25</v>
      </c>
      <c r="K13" s="85"/>
      <c r="L13" s="85"/>
      <c r="M13" s="85"/>
      <c r="N13" s="85"/>
      <c r="O13" s="85"/>
      <c r="P13" s="85"/>
      <c r="Q13" s="85"/>
      <c r="R13" s="85"/>
      <c r="S13" s="63">
        <f>ROUND(G18*G22,2)</f>
        <v>412.5</v>
      </c>
      <c r="T13" s="46"/>
      <c r="U13" s="46"/>
      <c r="V13" s="46"/>
      <c r="W13" s="7"/>
    </row>
    <row r="14" spans="1:23" ht="12" customHeight="1" x14ac:dyDescent="0.25">
      <c r="A14" s="27"/>
      <c r="B14" s="27"/>
      <c r="C14" s="27"/>
      <c r="D14" s="27"/>
      <c r="E14" s="27"/>
      <c r="F14" s="27"/>
      <c r="G14" s="27"/>
      <c r="H14" s="40"/>
      <c r="I14" s="56"/>
      <c r="J14" s="57"/>
      <c r="K14" s="57"/>
      <c r="L14" s="58"/>
      <c r="M14" s="57"/>
      <c r="N14" s="57"/>
      <c r="O14" s="57"/>
      <c r="P14" s="57"/>
      <c r="Q14" s="57"/>
      <c r="R14" s="57"/>
      <c r="S14" s="59"/>
      <c r="T14" s="46"/>
      <c r="U14" s="46"/>
      <c r="V14" s="46"/>
      <c r="W14" s="7"/>
    </row>
    <row r="15" spans="1:23" ht="23.1" customHeight="1" x14ac:dyDescent="0.25">
      <c r="A15" s="27"/>
      <c r="B15" s="41" t="s">
        <v>4</v>
      </c>
      <c r="C15" s="41"/>
      <c r="D15" s="41"/>
      <c r="E15" s="37"/>
      <c r="F15" s="37"/>
      <c r="G15" s="10">
        <v>1</v>
      </c>
      <c r="H15" s="39"/>
      <c r="I15" s="46"/>
      <c r="J15" s="85" t="s">
        <v>44</v>
      </c>
      <c r="K15" s="85"/>
      <c r="L15" s="85"/>
      <c r="M15" s="85"/>
      <c r="N15" s="85"/>
      <c r="O15" s="85"/>
      <c r="P15" s="85"/>
      <c r="Q15" s="85"/>
      <c r="R15" s="85"/>
      <c r="S15" s="63">
        <f>'Ben.Risco + Adim.'!E10*G18</f>
        <v>7.7</v>
      </c>
      <c r="T15" s="46"/>
      <c r="U15" s="46"/>
      <c r="V15" s="46"/>
      <c r="W15" s="7"/>
    </row>
    <row r="16" spans="1:23" ht="23.1" customHeight="1" x14ac:dyDescent="0.25">
      <c r="A16" s="27"/>
      <c r="B16" s="45"/>
      <c r="C16" s="45"/>
      <c r="D16" s="45"/>
      <c r="E16" s="33"/>
      <c r="F16" s="33"/>
      <c r="G16" s="33"/>
      <c r="H16" s="39"/>
      <c r="I16" s="46"/>
      <c r="J16" s="85" t="s">
        <v>45</v>
      </c>
      <c r="K16" s="85"/>
      <c r="L16" s="85"/>
      <c r="M16" s="85"/>
      <c r="N16" s="85"/>
      <c r="O16" s="85"/>
      <c r="P16" s="85"/>
      <c r="Q16" s="85"/>
      <c r="R16" s="85"/>
      <c r="S16" s="63">
        <f>S13*'Ben.Risco + Adim.'!E11</f>
        <v>22.6875</v>
      </c>
      <c r="T16" s="46"/>
      <c r="U16" s="46"/>
      <c r="V16" s="46"/>
      <c r="W16" s="7"/>
    </row>
    <row r="17" spans="1:23" ht="12" customHeight="1" x14ac:dyDescent="0.25">
      <c r="A17" s="27"/>
      <c r="B17" s="33"/>
      <c r="C17" s="33"/>
      <c r="D17" s="33"/>
      <c r="E17" s="33"/>
      <c r="F17" s="33"/>
      <c r="G17" s="42"/>
      <c r="H17" s="39"/>
      <c r="I17" s="46"/>
      <c r="J17" s="57"/>
      <c r="K17" s="57"/>
      <c r="L17" s="58"/>
      <c r="M17" s="60"/>
      <c r="N17" s="57"/>
      <c r="O17" s="57"/>
      <c r="P17" s="57"/>
      <c r="Q17" s="57"/>
      <c r="R17" s="57"/>
      <c r="S17" s="59"/>
      <c r="T17" s="46"/>
      <c r="U17" s="46"/>
      <c r="V17" s="46"/>
      <c r="W17" s="7"/>
    </row>
    <row r="18" spans="1:23" ht="23.1" customHeight="1" x14ac:dyDescent="0.25">
      <c r="A18" s="27"/>
      <c r="B18" s="84" t="s">
        <v>21</v>
      </c>
      <c r="C18" s="84"/>
      <c r="D18" s="84"/>
      <c r="E18" s="37"/>
      <c r="F18" s="37"/>
      <c r="G18" s="11">
        <v>5500</v>
      </c>
      <c r="H18" s="39"/>
      <c r="I18" s="46"/>
      <c r="J18" s="85" t="s">
        <v>24</v>
      </c>
      <c r="K18" s="85"/>
      <c r="L18" s="85"/>
      <c r="M18" s="85"/>
      <c r="N18" s="85"/>
      <c r="O18" s="85"/>
      <c r="P18" s="85"/>
      <c r="Q18" s="85"/>
      <c r="R18" s="85"/>
      <c r="S18" s="12">
        <f>S13+S15+S16</f>
        <v>442.88749999999999</v>
      </c>
      <c r="T18" s="46"/>
      <c r="U18" s="46"/>
      <c r="V18" s="46"/>
      <c r="W18" s="7"/>
    </row>
    <row r="19" spans="1:23" ht="12" customHeight="1" x14ac:dyDescent="0.25">
      <c r="A19" s="27"/>
      <c r="B19" s="33"/>
      <c r="C19" s="33"/>
      <c r="D19" s="33"/>
      <c r="E19" s="33"/>
      <c r="F19" s="33"/>
      <c r="G19" s="43"/>
      <c r="H19" s="39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61"/>
      <c r="T19" s="46"/>
      <c r="U19" s="46"/>
      <c r="V19" s="46"/>
      <c r="W19" s="7"/>
    </row>
    <row r="20" spans="1:23" ht="23.1" customHeight="1" x14ac:dyDescent="0.25">
      <c r="A20" s="27"/>
      <c r="B20" s="37" t="s">
        <v>30</v>
      </c>
      <c r="C20" s="37"/>
      <c r="D20" s="37"/>
      <c r="E20" s="37"/>
      <c r="F20" s="37"/>
      <c r="G20" s="66">
        <v>4.2000000000000003E-2</v>
      </c>
      <c r="H20" s="39"/>
      <c r="I20" s="46"/>
      <c r="J20" s="79" t="s">
        <v>26</v>
      </c>
      <c r="K20" s="79"/>
      <c r="L20" s="79"/>
      <c r="M20" s="79"/>
      <c r="N20" s="79"/>
      <c r="O20" s="79"/>
      <c r="P20" s="79"/>
      <c r="Q20" s="79"/>
      <c r="R20" s="79"/>
      <c r="S20" s="63">
        <f>+MIN(S13,7.5%*G18)</f>
        <v>412.5</v>
      </c>
      <c r="T20" s="46"/>
      <c r="U20" s="46"/>
      <c r="V20" s="46"/>
      <c r="W20" s="7"/>
    </row>
    <row r="21" spans="1:23" ht="23.1" customHeight="1" x14ac:dyDescent="0.25">
      <c r="A21" s="27"/>
      <c r="B21" s="33"/>
      <c r="C21" s="33"/>
      <c r="D21" s="33"/>
      <c r="E21" s="33"/>
      <c r="F21" s="33"/>
      <c r="G21" s="78"/>
      <c r="H21" s="39"/>
      <c r="I21" s="46"/>
      <c r="J21" s="79" t="s">
        <v>46</v>
      </c>
      <c r="K21" s="79"/>
      <c r="L21" s="79"/>
      <c r="M21" s="79"/>
      <c r="N21" s="79"/>
      <c r="O21" s="79"/>
      <c r="P21" s="79"/>
      <c r="Q21" s="79"/>
      <c r="R21" s="79"/>
      <c r="S21" s="63">
        <f>G18*'Ben.Risco + Adim.'!E10</f>
        <v>7.7</v>
      </c>
      <c r="T21" s="46"/>
      <c r="U21" s="46"/>
      <c r="V21" s="46"/>
      <c r="W21" s="7"/>
    </row>
    <row r="22" spans="1:23" ht="20.25" customHeight="1" x14ac:dyDescent="0.25">
      <c r="A22" s="27"/>
      <c r="B22" s="41" t="s">
        <v>22</v>
      </c>
      <c r="C22" s="41"/>
      <c r="D22" s="41"/>
      <c r="E22" s="41"/>
      <c r="F22" s="41"/>
      <c r="G22" s="13">
        <v>7.4999999999999997E-2</v>
      </c>
      <c r="H22" s="39"/>
      <c r="I22" s="46"/>
      <c r="J22" s="79" t="s">
        <v>45</v>
      </c>
      <c r="K22" s="79"/>
      <c r="L22" s="79"/>
      <c r="M22" s="79"/>
      <c r="N22" s="79"/>
      <c r="O22" s="79"/>
      <c r="P22" s="79"/>
      <c r="Q22" s="79"/>
      <c r="R22" s="79"/>
      <c r="S22" s="63">
        <f>S20*'Ben.Risco + Adim.'!E13</f>
        <v>22.6875</v>
      </c>
      <c r="T22" s="46"/>
      <c r="U22" s="46"/>
      <c r="V22" s="46"/>
      <c r="W22" s="7"/>
    </row>
    <row r="23" spans="1:23" ht="12" customHeight="1" x14ac:dyDescent="0.25">
      <c r="A23" s="27"/>
      <c r="B23" s="45"/>
      <c r="C23" s="45"/>
      <c r="D23" s="45"/>
      <c r="E23" s="45"/>
      <c r="F23" s="45"/>
      <c r="G23" s="44"/>
      <c r="H23" s="39"/>
      <c r="I23" s="46"/>
      <c r="J23" s="57"/>
      <c r="K23" s="58"/>
      <c r="L23" s="58"/>
      <c r="M23" s="60"/>
      <c r="N23" s="62"/>
      <c r="O23" s="57"/>
      <c r="P23" s="57"/>
      <c r="Q23" s="57"/>
      <c r="R23" s="57"/>
      <c r="S23" s="59"/>
      <c r="T23" s="46"/>
      <c r="U23" s="46"/>
      <c r="V23" s="46"/>
      <c r="W23" s="7"/>
    </row>
    <row r="24" spans="1:23" ht="23.1" customHeight="1" x14ac:dyDescent="0.25">
      <c r="A24" s="27"/>
      <c r="B24" s="41" t="s">
        <v>23</v>
      </c>
      <c r="C24" s="41"/>
      <c r="D24" s="41"/>
      <c r="E24" s="41"/>
      <c r="F24" s="41"/>
      <c r="G24" s="64"/>
      <c r="H24" s="39"/>
      <c r="I24" s="46"/>
      <c r="J24" s="79" t="s">
        <v>27</v>
      </c>
      <c r="K24" s="79"/>
      <c r="L24" s="79"/>
      <c r="M24" s="79"/>
      <c r="N24" s="79"/>
      <c r="O24" s="79"/>
      <c r="P24" s="79"/>
      <c r="Q24" s="79"/>
      <c r="R24" s="79"/>
      <c r="S24" s="12">
        <f>S20+S21+S22</f>
        <v>442.88749999999999</v>
      </c>
      <c r="T24" s="46"/>
      <c r="U24" s="46"/>
      <c r="V24" s="46"/>
      <c r="W24" s="7"/>
    </row>
    <row r="25" spans="1:23" ht="18" x14ac:dyDescent="0.25">
      <c r="A25" s="27"/>
      <c r="B25" s="45"/>
      <c r="C25" s="45"/>
      <c r="D25" s="45"/>
      <c r="E25" s="45"/>
      <c r="F25" s="45"/>
      <c r="G25" s="44"/>
      <c r="H25" s="39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7"/>
    </row>
    <row r="26" spans="1:23" ht="18" x14ac:dyDescent="0.25">
      <c r="A26" s="27"/>
      <c r="B26" s="45"/>
      <c r="C26" s="45"/>
      <c r="D26" s="45"/>
      <c r="E26" s="45"/>
      <c r="F26" s="45"/>
      <c r="G26" s="44"/>
      <c r="H26" s="39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"/>
    </row>
    <row r="27" spans="1:23" ht="18" x14ac:dyDescent="0.25">
      <c r="A27" s="27"/>
      <c r="B27" s="45"/>
      <c r="C27" s="45"/>
      <c r="D27" s="45"/>
      <c r="E27" s="45"/>
      <c r="F27" s="45"/>
      <c r="G27" s="44"/>
      <c r="H27" s="39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"/>
    </row>
    <row r="28" spans="1:23" ht="18" x14ac:dyDescent="0.25">
      <c r="A28" s="27"/>
      <c r="B28" s="45"/>
      <c r="C28" s="45"/>
      <c r="D28" s="45"/>
      <c r="E28" s="45"/>
      <c r="F28" s="45"/>
      <c r="G28" s="44"/>
      <c r="H28" s="39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"/>
    </row>
    <row r="29" spans="1:23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7"/>
    </row>
    <row r="30" spans="1:23" ht="26.25" x14ac:dyDescent="0.4">
      <c r="A30" s="14"/>
      <c r="B30" s="15" t="s">
        <v>31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7"/>
    </row>
    <row r="31" spans="1:23" x14ac:dyDescent="0.25">
      <c r="A31" s="14"/>
      <c r="B31" s="14"/>
      <c r="C31" s="14"/>
      <c r="D31" s="14"/>
      <c r="E31" s="14"/>
      <c r="F31" s="14"/>
      <c r="G31" s="14"/>
      <c r="H31" s="14"/>
      <c r="I31" s="16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7"/>
    </row>
    <row r="32" spans="1:23" ht="18" customHeight="1" x14ac:dyDescent="0.25">
      <c r="A32" s="14"/>
      <c r="B32" s="86" t="s">
        <v>5</v>
      </c>
      <c r="C32" s="86"/>
      <c r="D32" s="87" t="s">
        <v>32</v>
      </c>
      <c r="E32" s="87"/>
      <c r="F32" s="87"/>
      <c r="G32" s="87"/>
      <c r="H32" s="87"/>
      <c r="I32" s="87"/>
      <c r="J32" s="87"/>
      <c r="K32" s="87"/>
      <c r="L32" s="14"/>
      <c r="M32" s="17"/>
      <c r="N32" s="17"/>
      <c r="O32" s="17"/>
      <c r="P32" s="17"/>
      <c r="Q32" s="17"/>
      <c r="R32" s="17"/>
      <c r="S32" s="17"/>
      <c r="T32" s="17"/>
      <c r="U32" s="17"/>
      <c r="V32" s="14"/>
      <c r="W32" s="7"/>
    </row>
    <row r="33" spans="1:23" ht="21" customHeight="1" x14ac:dyDescent="0.25">
      <c r="A33" s="14"/>
      <c r="B33" s="86"/>
      <c r="C33" s="86"/>
      <c r="D33" s="90" t="s">
        <v>39</v>
      </c>
      <c r="E33" s="90"/>
      <c r="F33" s="90"/>
      <c r="G33" s="90"/>
      <c r="H33" s="90"/>
      <c r="I33" s="90"/>
      <c r="J33" s="90"/>
      <c r="K33" s="90"/>
      <c r="L33" s="14"/>
      <c r="M33" s="17"/>
      <c r="N33" s="89" t="s">
        <v>33</v>
      </c>
      <c r="O33" s="89"/>
      <c r="P33" s="89"/>
      <c r="Q33" s="89"/>
      <c r="R33" s="89"/>
      <c r="S33" s="17"/>
      <c r="T33" s="17"/>
      <c r="U33" s="17"/>
      <c r="V33" s="14"/>
      <c r="W33" s="7"/>
    </row>
    <row r="34" spans="1:23" ht="19.5" customHeight="1" x14ac:dyDescent="0.25">
      <c r="A34" s="14"/>
      <c r="B34" s="86"/>
      <c r="C34" s="86"/>
      <c r="D34" s="92" t="s">
        <v>38</v>
      </c>
      <c r="E34" s="92"/>
      <c r="F34" s="92"/>
      <c r="G34" s="92"/>
      <c r="H34" s="92"/>
      <c r="I34" s="92"/>
      <c r="J34" s="92"/>
      <c r="K34" s="92"/>
      <c r="L34" s="14"/>
      <c r="M34" s="17"/>
      <c r="N34" s="89"/>
      <c r="O34" s="89"/>
      <c r="P34" s="89"/>
      <c r="Q34" s="89"/>
      <c r="R34" s="89"/>
      <c r="S34" s="17"/>
      <c r="T34" s="17"/>
      <c r="U34" s="17"/>
      <c r="V34" s="14"/>
      <c r="W34" s="7"/>
    </row>
    <row r="35" spans="1:23" ht="24.75" customHeight="1" x14ac:dyDescent="0.25">
      <c r="A35" s="14"/>
      <c r="B35" s="86"/>
      <c r="C35" s="86"/>
      <c r="D35" s="69">
        <v>0.6</v>
      </c>
      <c r="E35" s="69">
        <v>0.7</v>
      </c>
      <c r="F35" s="69">
        <v>0.8</v>
      </c>
      <c r="G35" s="69">
        <v>0.9</v>
      </c>
      <c r="H35" s="91">
        <v>1</v>
      </c>
      <c r="I35" s="91"/>
      <c r="J35" s="91"/>
      <c r="K35" s="68" t="s">
        <v>6</v>
      </c>
      <c r="L35" s="14"/>
      <c r="M35" s="17"/>
      <c r="N35" s="26"/>
      <c r="O35" s="26"/>
      <c r="P35" s="26"/>
      <c r="Q35" s="26"/>
      <c r="R35" s="26"/>
      <c r="S35" s="88"/>
      <c r="T35" s="88"/>
      <c r="U35" s="67"/>
      <c r="V35" s="14"/>
      <c r="W35" s="7"/>
    </row>
    <row r="36" spans="1:23" ht="18" customHeight="1" x14ac:dyDescent="0.25">
      <c r="A36" s="14"/>
      <c r="B36" s="18">
        <v>50</v>
      </c>
      <c r="C36" s="18" t="s">
        <v>7</v>
      </c>
      <c r="D36" s="77">
        <f>(-(FV($O$9,(B36-$Q$9)*12,($S$13+$S$20)))+$G$24*(1+$O$9)^((B36-$Q$9)*12))/(13*VLOOKUP(B36, 'Ben.Risco + Adim.'!$A$25:$M$50,($G$15-1)*6+2))</f>
        <v>279.42584432891385</v>
      </c>
      <c r="E36" s="77">
        <f>(-(FV($O$9,(B36-$Q$9)*12,($S$13+$S$20)))+$G$24*(1+$O$9)^((B36-$Q$9)*12))/(13*VLOOKUP(B36, 'Ben.Risco + Adim.'!$A$25:$M$50,($G$15-1)*6+3))</f>
        <v>275.69444273824166</v>
      </c>
      <c r="F36" s="77">
        <f>(-(FV($O$9,(B36-$Q$9)*12,($S$13+$S$20)))+$G$24*(1+$O$9)^((B36-$Q$9)*12))/(13*VLOOKUP(B36, 'Ben.Risco + Adim.'!$A$25:$M$50,($G$15-1)*6+4))</f>
        <v>272.06124172867897</v>
      </c>
      <c r="G36" s="77">
        <f>(-(FV($O$9,(B36-$Q$9)*12,($S$13+$S$20)))+$G$24*(1+$O$9)^((B36-$Q$9)*12))/(13*VLOOKUP(B36, 'Ben.Risco + Adim.'!$A$25:$M$50,($G$15-1)*6+5))</f>
        <v>268.52269382142816</v>
      </c>
      <c r="H36" s="80">
        <f>(-(FV($O$9,(B36-$Q$9)*12,($S$13+$S$20)))+$G$24*(1+$O$9)^((B36-$Q$9)*12))/(13*VLOOKUP(B36, 'Ben.Risco + Adim.'!$A$25:$M$50,($G$15-1)*6+6))</f>
        <v>265.07501188550799</v>
      </c>
      <c r="I36" s="80"/>
      <c r="J36" s="80"/>
      <c r="K36" s="19">
        <f>(-(FV($O$9,(B36-$Q$9)*12,($S$13+$S$20)))+$G$24*(1+$O$9)^((B36-$Q$9)*12))/(13*VLOOKUP(B36, 'Ben.Risco + Adim.'!$A$25:$M$50,($G$15-1)*6+7))</f>
        <v>304.1228488223943</v>
      </c>
      <c r="L36" s="14"/>
      <c r="M36" s="17"/>
      <c r="N36" s="81" t="s">
        <v>40</v>
      </c>
      <c r="O36" s="81"/>
      <c r="P36" s="81"/>
      <c r="Q36" s="81"/>
      <c r="R36" s="81"/>
      <c r="S36" s="81"/>
      <c r="T36" s="17"/>
      <c r="U36" s="17"/>
      <c r="V36" s="14"/>
      <c r="W36" s="7"/>
    </row>
    <row r="37" spans="1:23" ht="18" customHeight="1" x14ac:dyDescent="0.25">
      <c r="A37" s="14"/>
      <c r="B37" s="20">
        <v>51</v>
      </c>
      <c r="C37" s="20" t="s">
        <v>7</v>
      </c>
      <c r="D37" s="77">
        <f>(-(FV($O$9,(B37-$Q$9)*12,($S$13+$S$20)))+$G$24*(1+$O$9)^((B37-$Q$9)*12))/(13*VLOOKUP(B37, 'Ben.Risco + Adim.'!$A$25:$M$50,($G$15-1)*6+2))</f>
        <v>336.90193488011653</v>
      </c>
      <c r="E37" s="77">
        <f>(-(FV($O$9,(B37-$Q$9)*12,($S$13+$S$20)))+$G$24*(1+$O$9)^((B37-$Q$9)*12))/(13*VLOOKUP(B37, 'Ben.Risco + Adim.'!$A$25:$M$50,($G$15-1)*6+3))</f>
        <v>332.24175090339514</v>
      </c>
      <c r="F37" s="77">
        <f>(-(FV($O$9,(B37-$Q$9)*12,($S$13+$S$20)))+$G$24*(1+$O$9)^((B37-$Q$9)*12))/(13*VLOOKUP(B37, 'Ben.Risco + Adim.'!$A$25:$M$50,($G$15-1)*6+4))</f>
        <v>327.70890572108641</v>
      </c>
      <c r="G37" s="77">
        <f>(-(FV($O$9,(B37-$Q$9)*12,($S$13+$S$20)))+$G$24*(1+$O$9)^((B37-$Q$9)*12))/(13*VLOOKUP(B37, 'Ben.Risco + Adim.'!$A$25:$M$50,($G$15-1)*6+5))</f>
        <v>323.29791145651933</v>
      </c>
      <c r="H37" s="80">
        <f>(-(FV($O$9,(B37-$Q$9)*12,($S$13+$S$20)))+$G$24*(1+$O$9)^((B37-$Q$9)*12))/(13*VLOOKUP(B37, 'Ben.Risco + Adim.'!$A$25:$M$50,($G$15-1)*6+6))</f>
        <v>319.00424995028749</v>
      </c>
      <c r="I37" s="80"/>
      <c r="J37" s="80"/>
      <c r="K37" s="77">
        <f>(-(FV($O$9,(B37-$Q$9)*12,($S$13+$S$20)))+$G$24*(1+$O$9)^((B37-$Q$9)*12))/(13*VLOOKUP(B37, 'Ben.Risco + Adim.'!$A$25:$M$50,($G$15-1)*6+7))</f>
        <v>367.85981214841996</v>
      </c>
      <c r="L37" s="14"/>
      <c r="M37" s="17"/>
      <c r="N37" s="81"/>
      <c r="O37" s="81"/>
      <c r="P37" s="81"/>
      <c r="Q37" s="81"/>
      <c r="R37" s="81"/>
      <c r="S37" s="81"/>
      <c r="T37" s="17"/>
      <c r="U37" s="17"/>
      <c r="V37" s="14"/>
      <c r="W37" s="7"/>
    </row>
    <row r="38" spans="1:23" ht="18" customHeight="1" x14ac:dyDescent="0.25">
      <c r="A38" s="14"/>
      <c r="B38" s="20">
        <v>52</v>
      </c>
      <c r="C38" s="20" t="s">
        <v>7</v>
      </c>
      <c r="D38" s="77">
        <f>(-(FV($O$9,(B38-$Q$9)*12,($S$13+$S$20)))+$G$24*(1+$O$9)^((B38-$Q$9)*12))/(13*VLOOKUP(B38, 'Ben.Risco + Adim.'!$A$25:$M$50,($G$15-1)*6+2))</f>
        <v>398.1552617197222</v>
      </c>
      <c r="E38" s="77">
        <f>(-(FV($O$9,(B38-$Q$9)*12,($S$13+$S$20)))+$G$24*(1+$O$9)^((B38-$Q$9)*12))/(13*VLOOKUP(B38, 'Ben.Risco + Adim.'!$A$25:$M$50,($G$15-1)*6+3))</f>
        <v>392.45276850703749</v>
      </c>
      <c r="F38" s="77">
        <f>(-(FV($O$9,(B38-$Q$9)*12,($S$13+$S$20)))+$G$24*(1+$O$9)^((B38-$Q$9)*12))/(13*VLOOKUP(B38, 'Ben.Risco + Adim.'!$A$25:$M$50,($G$15-1)*6+4))</f>
        <v>386.91110646295743</v>
      </c>
      <c r="G38" s="77">
        <f>(-(FV($O$9,(B38-$Q$9)*12,($S$13+$S$20)))+$G$24*(1+$O$9)^((B38-$Q$9)*12))/(13*VLOOKUP(B38, 'Ben.Risco + Adim.'!$A$25:$M$50,($G$15-1)*6+5))</f>
        <v>381.52397038289587</v>
      </c>
      <c r="H38" s="80">
        <f>(-(FV($O$9,(B38-$Q$9)*12,($S$13+$S$20)))+$G$24*(1+$O$9)^((B38-$Q$9)*12))/(13*VLOOKUP(B38, 'Ben.Risco + Adim.'!$A$25:$M$50,($G$15-1)*6+6))</f>
        <v>376.28478926157669</v>
      </c>
      <c r="I38" s="80"/>
      <c r="J38" s="80"/>
      <c r="K38" s="77">
        <f>(-(FV($O$9,(B38-$Q$9)*12,($S$13+$S$20)))+$G$24*(1+$O$9)^((B38-$Q$9)*12))/(13*VLOOKUP(B38, 'Ben.Risco + Adim.'!$A$25:$M$50,($G$15-1)*6+7))</f>
        <v>436.18322800394026</v>
      </c>
      <c r="L38" s="14"/>
      <c r="M38" s="17"/>
      <c r="N38" s="81"/>
      <c r="O38" s="81"/>
      <c r="P38" s="81"/>
      <c r="Q38" s="81"/>
      <c r="R38" s="81"/>
      <c r="S38" s="81"/>
      <c r="T38" s="17"/>
      <c r="U38" s="17"/>
      <c r="V38" s="14"/>
      <c r="W38" s="7"/>
    </row>
    <row r="39" spans="1:23" ht="18" customHeight="1" x14ac:dyDescent="0.25">
      <c r="A39" s="14"/>
      <c r="B39" s="20">
        <v>53</v>
      </c>
      <c r="C39" s="20" t="s">
        <v>7</v>
      </c>
      <c r="D39" s="77">
        <f>(-(FV($O$9,(B39-$Q$9)*12,($S$13+$S$20)))+$G$24*(1+$O$9)^((B39-$Q$9)*12))/(13*VLOOKUP(B39, 'Ben.Risco + Adim.'!$A$25:$M$50,($G$15-1)*6+2))</f>
        <v>463.48974384359911</v>
      </c>
      <c r="E39" s="77">
        <f>(-(FV($O$9,(B39-$Q$9)*12,($S$13+$S$20)))+$G$24*(1+$O$9)^((B39-$Q$9)*12))/(13*VLOOKUP(B39, 'Ben.Risco + Adim.'!$A$25:$M$50,($G$15-1)*6+3))</f>
        <v>456.61806269153203</v>
      </c>
      <c r="F39" s="77">
        <f>(-(FV($O$9,(B39-$Q$9)*12,($S$13+$S$20)))+$G$24*(1+$O$9)^((B39-$Q$9)*12))/(13*VLOOKUP(B39, 'Ben.Risco + Adim.'!$A$25:$M$50,($G$15-1)*6+4))</f>
        <v>449.94716331852396</v>
      </c>
      <c r="G39" s="77">
        <f>(-(FV($O$9,(B39-$Q$9)*12,($S$13+$S$20)))+$G$24*(1+$O$9)^((B39-$Q$9)*12))/(13*VLOOKUP(B39, 'Ben.Risco + Adim.'!$A$25:$M$50,($G$15-1)*6+5))</f>
        <v>443.46861004615533</v>
      </c>
      <c r="H39" s="80">
        <f>(-(FV($O$9,(B39-$Q$9)*12,($S$13+$S$20)))+$G$24*(1+$O$9)^((B39-$Q$9)*12))/(13*VLOOKUP(B39, 'Ben.Risco + Adim.'!$A$25:$M$50,($G$15-1)*6+6))</f>
        <v>437.17374046842451</v>
      </c>
      <c r="I39" s="80"/>
      <c r="J39" s="80"/>
      <c r="K39" s="77">
        <f>(-(FV($O$9,(B39-$Q$9)*12,($S$13+$S$20)))+$G$24*(1+$O$9)^((B39-$Q$9)*12))/(13*VLOOKUP(B39, 'Ben.Risco + Adim.'!$A$25:$M$50,($G$15-1)*6+7))</f>
        <v>509.49363203221731</v>
      </c>
      <c r="L39" s="14"/>
      <c r="M39" s="17"/>
      <c r="N39" s="26"/>
      <c r="O39" s="26"/>
      <c r="P39" s="26"/>
      <c r="Q39" s="26"/>
      <c r="R39" s="26"/>
      <c r="S39" s="26"/>
      <c r="T39" s="17"/>
      <c r="U39" s="17"/>
      <c r="V39" s="14"/>
      <c r="W39" s="7"/>
    </row>
    <row r="40" spans="1:23" ht="18" customHeight="1" x14ac:dyDescent="0.25">
      <c r="A40" s="14"/>
      <c r="B40" s="20">
        <v>54</v>
      </c>
      <c r="C40" s="20" t="s">
        <v>7</v>
      </c>
      <c r="D40" s="77">
        <f>(-(FV($O$9,(B40-$Q$9)*12,($S$13+$S$20)))+$G$24*(1+$O$9)^((B40-$Q$9)*12))/(13*VLOOKUP(B40, 'Ben.Risco + Adim.'!$A$25:$M$50,($G$15-1)*6+2))</f>
        <v>533.23899100454742</v>
      </c>
      <c r="E40" s="77">
        <f>(-(FV($O$9,(B40-$Q$9)*12,($S$13+$S$20)))+$G$24*(1+$O$9)^((B40-$Q$9)*12))/(13*VLOOKUP(B40, 'Ben.Risco + Adim.'!$A$25:$M$50,($G$15-1)*6+3))</f>
        <v>525.05749544226126</v>
      </c>
      <c r="F40" s="77">
        <f>(-(FV($O$9,(B40-$Q$9)*12,($S$13+$S$20)))+$G$24*(1+$O$9)^((B40-$Q$9)*12))/(13*VLOOKUP(B40, 'Ben.Risco + Adim.'!$A$25:$M$50,($G$15-1)*6+4))</f>
        <v>517.12326377669285</v>
      </c>
      <c r="G40" s="77">
        <f>(-(FV($O$9,(B40-$Q$9)*12,($S$13+$S$20)))+$G$24*(1+$O$9)^((B40-$Q$9)*12))/(13*VLOOKUP(B40, 'Ben.Risco + Adim.'!$A$25:$M$50,($G$15-1)*6+5))</f>
        <v>509.42525353416426</v>
      </c>
      <c r="H40" s="80">
        <f>(-(FV($O$9,(B40-$Q$9)*12,($S$13+$S$20)))+$G$24*(1+$O$9)^((B40-$Q$9)*12))/(13*VLOOKUP(B40, 'Ben.Risco + Adim.'!$A$25:$M$50,($G$15-1)*6+6))</f>
        <v>501.95307011927258</v>
      </c>
      <c r="I40" s="80"/>
      <c r="J40" s="80"/>
      <c r="K40" s="77">
        <f>(-(FV($O$9,(B40-$Q$9)*12,($S$13+$S$20)))+$G$24*(1+$O$9)^((B40-$Q$9)*12))/(13*VLOOKUP(B40, 'Ben.Risco + Adim.'!$A$25:$M$50,($G$15-1)*6+7))</f>
        <v>588.2349172839854</v>
      </c>
      <c r="L40" s="14"/>
      <c r="M40" s="17"/>
      <c r="N40" s="81" t="s">
        <v>34</v>
      </c>
      <c r="O40" s="81"/>
      <c r="P40" s="81"/>
      <c r="Q40" s="81"/>
      <c r="R40" s="81"/>
      <c r="S40" s="81"/>
      <c r="T40" s="17"/>
      <c r="U40" s="17"/>
      <c r="V40" s="14"/>
      <c r="W40" s="7"/>
    </row>
    <row r="41" spans="1:23" ht="18" customHeight="1" x14ac:dyDescent="0.25">
      <c r="A41" s="14"/>
      <c r="B41" s="20">
        <v>55</v>
      </c>
      <c r="C41" s="20" t="s">
        <v>7</v>
      </c>
      <c r="D41" s="77">
        <f>(-(FV($O$9,(B41-$Q$9)*12,($S$13+$S$20)))+$G$24*(1+$O$9)^((B41-$Q$9)*12))/(13*VLOOKUP(B41, 'Ben.Risco + Adim.'!$A$25:$M$50,($G$15-1)*6+2))</f>
        <v>607.77307415681423</v>
      </c>
      <c r="E41" s="77">
        <f>(-(FV($O$9,(B41-$Q$9)*12,($S$13+$S$20)))+$G$24*(1+$O$9)^((B41-$Q$9)*12))/(13*VLOOKUP(B41, 'Ben.Risco + Adim.'!$A$25:$M$50,($G$15-1)*6+3))</f>
        <v>598.12415838482343</v>
      </c>
      <c r="F41" s="77">
        <f>(-(FV($O$9,(B41-$Q$9)*12,($S$13+$S$20)))+$G$24*(1+$O$9)^((B41-$Q$9)*12))/(13*VLOOKUP(B41, 'Ben.Risco + Adim.'!$A$25:$M$50,($G$15-1)*6+4))</f>
        <v>588.77715206220273</v>
      </c>
      <c r="G41" s="77">
        <f>(-(FV($O$9,(B41-$Q$9)*12,($S$13+$S$20)))+$G$24*(1+$O$9)^((B41-$Q$9)*12))/(13*VLOOKUP(B41, 'Ben.Risco + Adim.'!$A$25:$M$50,($G$15-1)*6+5))</f>
        <v>579.71746804372651</v>
      </c>
      <c r="H41" s="80">
        <f>(-(FV($O$9,(B41-$Q$9)*12,($S$13+$S$20)))+$G$24*(1+$O$9)^((B41-$Q$9)*12))/(13*VLOOKUP(B41, 'Ben.Risco + Adim.'!$A$25:$M$50,($G$15-1)*6+6))</f>
        <v>570.93236688652985</v>
      </c>
      <c r="I41" s="80"/>
      <c r="J41" s="80"/>
      <c r="K41" s="77">
        <f>(-(FV($O$9,(B41-$Q$9)*12,($S$13+$S$20)))+$G$24*(1+$O$9)^((B41-$Q$9)*12))/(13*VLOOKUP(B41, 'Ben.Risco + Adim.'!$A$25:$M$50,($G$15-1)*6+7))</f>
        <v>672.90428248663954</v>
      </c>
      <c r="L41" s="14"/>
      <c r="M41" s="17"/>
      <c r="N41" s="81"/>
      <c r="O41" s="81"/>
      <c r="P41" s="81"/>
      <c r="Q41" s="81"/>
      <c r="R41" s="81"/>
      <c r="S41" s="81"/>
      <c r="T41" s="14"/>
      <c r="U41" s="17"/>
      <c r="V41" s="14"/>
      <c r="W41" s="7"/>
    </row>
    <row r="42" spans="1:23" ht="18" customHeight="1" x14ac:dyDescent="0.25">
      <c r="A42" s="14"/>
      <c r="B42" s="20">
        <v>56</v>
      </c>
      <c r="C42" s="20" t="s">
        <v>7</v>
      </c>
      <c r="D42" s="77">
        <f>(-(FV($O$9,(B42-$Q$9)*12,($S$13+$S$20)))+$G$24*(1+$O$9)^((B42-$Q$9)*12))/(13*VLOOKUP(B42, 'Ben.Risco + Adim.'!$A$25:$M$50,($G$15-1)*6+2))</f>
        <v>687.50300142994388</v>
      </c>
      <c r="E42" s="77">
        <f>(-(FV($O$9,(B42-$Q$9)*12,($S$13+$S$20)))+$G$24*(1+$O$9)^((B42-$Q$9)*12))/(13*VLOOKUP(B42, 'Ben.Risco + Adim.'!$A$25:$M$50,($G$15-1)*6+3))</f>
        <v>676.21049996530144</v>
      </c>
      <c r="F42" s="77">
        <f>(-(FV($O$9,(B42-$Q$9)*12,($S$13+$S$20)))+$G$24*(1+$O$9)^((B42-$Q$9)*12))/(13*VLOOKUP(B42, 'Ben.Risco + Adim.'!$A$25:$M$50,($G$15-1)*6+4))</f>
        <v>665.28259584209616</v>
      </c>
      <c r="G42" s="77">
        <f>(-(FV($O$9,(B42-$Q$9)*12,($S$13+$S$20)))+$G$24*(1+$O$9)^((B42-$Q$9)*12))/(13*VLOOKUP(B42, 'Ben.Risco + Adim.'!$A$25:$M$50,($G$15-1)*6+5))</f>
        <v>654.70227551806556</v>
      </c>
      <c r="H42" s="80">
        <f>(-(FV($O$9,(B42-$Q$9)*12,($S$13+$S$20)))+$G$24*(1+$O$9)^((B42-$Q$9)*12))/(13*VLOOKUP(B42, 'Ben.Risco + Adim.'!$A$25:$M$50,($G$15-1)*6+6))</f>
        <v>644.45356728819229</v>
      </c>
      <c r="I42" s="80"/>
      <c r="J42" s="80"/>
      <c r="K42" s="77">
        <f>(-(FV($O$9,(B42-$Q$9)*12,($S$13+$S$20)))+$G$24*(1+$O$9)^((B42-$Q$9)*12))/(13*VLOOKUP(B42, 'Ben.Risco + Adim.'!$A$25:$M$50,($G$15-1)*6+7))</f>
        <v>764.06238347962517</v>
      </c>
      <c r="L42" s="14"/>
      <c r="M42" s="17"/>
      <c r="N42" s="81"/>
      <c r="O42" s="81"/>
      <c r="P42" s="81"/>
      <c r="Q42" s="81"/>
      <c r="R42" s="81"/>
      <c r="S42" s="81"/>
      <c r="T42" s="14"/>
      <c r="U42" s="17"/>
      <c r="V42" s="14"/>
      <c r="W42" s="7"/>
    </row>
    <row r="43" spans="1:23" ht="18" customHeight="1" x14ac:dyDescent="0.25">
      <c r="A43" s="14"/>
      <c r="B43" s="20">
        <v>57</v>
      </c>
      <c r="C43" s="20" t="s">
        <v>7</v>
      </c>
      <c r="D43" s="77">
        <f>(-(FV($O$9,(B43-$Q$9)*12,($S$13+$S$20)))+$G$24*(1+$O$9)^((B43-$Q$9)*12))/(13*VLOOKUP(B43, 'Ben.Risco + Adim.'!$A$25:$M$50,($G$15-1)*6+2))</f>
        <v>772.88776564098578</v>
      </c>
      <c r="E43" s="77">
        <f>(-(FV($O$9,(B43-$Q$9)*12,($S$13+$S$20)))+$G$24*(1+$O$9)^((B43-$Q$9)*12))/(13*VLOOKUP(B43, 'Ben.Risco + Adim.'!$A$25:$M$50,($G$15-1)*6+3))</f>
        <v>759.75210043758375</v>
      </c>
      <c r="F43" s="77">
        <f>(-(FV($O$9,(B43-$Q$9)*12,($S$13+$S$20)))+$G$24*(1+$O$9)^((B43-$Q$9)*12))/(13*VLOOKUP(B43, 'Ben.Risco + Adim.'!$A$25:$M$50,($G$15-1)*6+4))</f>
        <v>747.05504264861941</v>
      </c>
      <c r="G43" s="77">
        <f>(-(FV($O$9,(B43-$Q$9)*12,($S$13+$S$20)))+$G$24*(1+$O$9)^((B43-$Q$9)*12))/(13*VLOOKUP(B43, 'Ben.Risco + Adim.'!$A$25:$M$50,($G$15-1)*6+5))</f>
        <v>734.77581131722206</v>
      </c>
      <c r="H43" s="80">
        <f>(-(FV($O$9,(B43-$Q$9)*12,($S$13+$S$20)))+$G$24*(1+$O$9)^((B43-$Q$9)*12))/(13*VLOOKUP(B43, 'Ben.Risco + Adim.'!$A$25:$M$50,($G$15-1)*6+6))</f>
        <v>722.89371607530904</v>
      </c>
      <c r="I43" s="80"/>
      <c r="J43" s="80"/>
      <c r="K43" s="77">
        <f>(-(FV($O$9,(B43-$Q$9)*12,($S$13+$S$20)))+$G$24*(1+$O$9)^((B43-$Q$9)*12))/(13*VLOOKUP(B43, 'Ben.Risco + Adim.'!$A$25:$M$50,($G$15-1)*6+7))</f>
        <v>862.34487819434435</v>
      </c>
      <c r="L43" s="14"/>
      <c r="M43" s="17"/>
      <c r="N43" s="26"/>
      <c r="O43" s="26"/>
      <c r="P43" s="26"/>
      <c r="Q43" s="26"/>
      <c r="R43" s="26"/>
      <c r="S43" s="26"/>
      <c r="T43" s="14"/>
      <c r="U43" s="17"/>
      <c r="V43" s="14"/>
      <c r="W43" s="7"/>
    </row>
    <row r="44" spans="1:23" ht="18" customHeight="1" x14ac:dyDescent="0.25">
      <c r="A44" s="14"/>
      <c r="B44" s="20">
        <v>58</v>
      </c>
      <c r="C44" s="20" t="s">
        <v>7</v>
      </c>
      <c r="D44" s="77">
        <f>(-(FV($O$9,(B44-$Q$9)*12,($S$13+$S$20)))+$G$24*(1+$O$9)^((B44-$Q$9)*12))/(13*VLOOKUP(B44, 'Ben.Risco + Adim.'!$A$25:$M$50,($G$15-1)*6+2))</f>
        <v>864.44065624509687</v>
      </c>
      <c r="E44" s="77">
        <f>(-(FV($O$9,(B44-$Q$9)*12,($S$13+$S$20)))+$G$24*(1+$O$9)^((B44-$Q$9)*12))/(13*VLOOKUP(B44, 'Ben.Risco + Adim.'!$A$25:$M$50,($G$15-1)*6+3))</f>
        <v>849.23656086071219</v>
      </c>
      <c r="F44" s="77">
        <f>(-(FV($O$9,(B44-$Q$9)*12,($S$13+$S$20)))+$G$24*(1+$O$9)^((B44-$Q$9)*12))/(13*VLOOKUP(B44, 'Ben.Risco + Adim.'!$A$25:$M$50,($G$15-1)*6+4))</f>
        <v>834.55805155190887</v>
      </c>
      <c r="G44" s="77">
        <f>(-(FV($O$9,(B44-$Q$9)*12,($S$13+$S$20)))+$G$24*(1+$O$9)^((B44-$Q$9)*12))/(13*VLOOKUP(B44, 'Ben.Risco + Adim.'!$A$25:$M$50,($G$15-1)*6+5))</f>
        <v>820.37787049660892</v>
      </c>
      <c r="H44" s="80">
        <f>(-(FV($O$9,(B44-$Q$9)*12,($S$13+$S$20)))+$G$24*(1+$O$9)^((B44-$Q$9)*12))/(13*VLOOKUP(B44, 'Ben.Risco + Adim.'!$A$25:$M$50,($G$15-1)*6+6))</f>
        <v>806.67196854055146</v>
      </c>
      <c r="I44" s="80"/>
      <c r="J44" s="80"/>
      <c r="K44" s="77">
        <f>(-(FV($O$9,(B44-$Q$9)*12,($S$13+$S$20)))+$G$24*(1+$O$9)^((B44-$Q$9)*12))/(13*VLOOKUP(B44, 'Ben.Risco + Adim.'!$A$25:$M$50,($G$15-1)*6+7))</f>
        <v>968.47426564471959</v>
      </c>
      <c r="L44" s="14"/>
      <c r="M44" s="17"/>
      <c r="N44" s="81" t="s">
        <v>35</v>
      </c>
      <c r="O44" s="81"/>
      <c r="P44" s="81"/>
      <c r="Q44" s="81"/>
      <c r="R44" s="81"/>
      <c r="S44" s="81"/>
      <c r="T44" s="14"/>
      <c r="U44" s="17"/>
      <c r="V44" s="14"/>
      <c r="W44" s="7"/>
    </row>
    <row r="45" spans="1:23" ht="18" customHeight="1" x14ac:dyDescent="0.25">
      <c r="A45" s="14"/>
      <c r="B45" s="20">
        <v>59</v>
      </c>
      <c r="C45" s="20" t="s">
        <v>7</v>
      </c>
      <c r="D45" s="77">
        <f>(-(FV($O$9,(B45-$Q$9)*12,($S$13+$S$20)))+$G$24*(1+$O$9)^((B45-$Q$9)*12))/(13*VLOOKUP(B45, 'Ben.Risco + Adim.'!$A$25:$M$50,($G$15-1)*6+2))</f>
        <v>962.73823919569566</v>
      </c>
      <c r="E45" s="77">
        <f>(-(FV($O$9,(B45-$Q$9)*12,($S$13+$S$20)))+$G$24*(1+$O$9)^((B45-$Q$9)*12))/(13*VLOOKUP(B45, 'Ben.Risco + Adim.'!$A$25:$M$50,($G$15-1)*6+3))</f>
        <v>945.20893194050359</v>
      </c>
      <c r="F45" s="77">
        <f>(-(FV($O$9,(B45-$Q$9)*12,($S$13+$S$20)))+$G$24*(1+$O$9)^((B45-$Q$9)*12))/(13*VLOOKUP(B45, 'Ben.Risco + Adim.'!$A$25:$M$50,($G$15-1)*6+4))</f>
        <v>928.30709500404566</v>
      </c>
      <c r="G45" s="77">
        <f>(-(FV($O$9,(B45-$Q$9)*12,($S$13+$S$20)))+$G$24*(1+$O$9)^((B45-$Q$9)*12))/(13*VLOOKUP(B45, 'Ben.Risco + Adim.'!$A$25:$M$50,($G$15-1)*6+5))</f>
        <v>911.99857524487572</v>
      </c>
      <c r="H45" s="80">
        <f>(-(FV($O$9,(B45-$Q$9)*12,($S$13+$S$20)))+$G$24*(1+$O$9)^((B45-$Q$9)*12))/(13*VLOOKUP(B45, 'Ben.Risco + Adim.'!$A$25:$M$50,($G$15-1)*6+6))</f>
        <v>896.25317939045271</v>
      </c>
      <c r="I45" s="80"/>
      <c r="J45" s="80"/>
      <c r="K45" s="77">
        <f>(-(FV($O$9,(B45-$Q$9)*12,($S$13+$S$20)))+$G$24*(1+$O$9)^((B45-$Q$9)*12))/(13*VLOOKUP(B45, 'Ben.Risco + Adim.'!$A$25:$M$50,($G$15-1)*6+7))</f>
        <v>1083.2758202328239</v>
      </c>
      <c r="L45" s="14"/>
      <c r="M45" s="17"/>
      <c r="N45" s="81"/>
      <c r="O45" s="81"/>
      <c r="P45" s="81"/>
      <c r="Q45" s="81"/>
      <c r="R45" s="81"/>
      <c r="S45" s="81"/>
      <c r="T45" s="14"/>
      <c r="U45" s="17"/>
      <c r="V45" s="14"/>
      <c r="W45" s="7"/>
    </row>
    <row r="46" spans="1:23" ht="18" customHeight="1" x14ac:dyDescent="0.25">
      <c r="A46" s="14"/>
      <c r="B46" s="20">
        <v>60</v>
      </c>
      <c r="C46" s="20" t="s">
        <v>7</v>
      </c>
      <c r="D46" s="77">
        <f>(-(FV($O$9,(B46-$Q$9)*12,($S$13+$S$20)))+$G$24*(1+$O$9)^((B46-$Q$9)*12))/(13*VLOOKUP(B46, 'Ben.Risco + Adim.'!$A$25:$M$50,($G$15-1)*6+2))</f>
        <v>1068.4214312462475</v>
      </c>
      <c r="E46" s="77">
        <f>(-(FV($O$9,(B46-$Q$9)*12,($S$13+$S$20)))+$G$24*(1+$O$9)^((B46-$Q$9)*12))/(13*VLOOKUP(B46, 'Ben.Risco + Adim.'!$A$25:$M$50,($G$15-1)*6+3))</f>
        <v>1048.2756981104378</v>
      </c>
      <c r="F46" s="77">
        <f>(-(FV($O$9,(B46-$Q$9)*12,($S$13+$S$20)))+$G$24*(1+$O$9)^((B46-$Q$9)*12))/(13*VLOOKUP(B46, 'Ben.Risco + Adim.'!$A$25:$M$50,($G$15-1)*6+4))</f>
        <v>1028.8756250989802</v>
      </c>
      <c r="G46" s="77">
        <f>(-(FV($O$9,(B46-$Q$9)*12,($S$13+$S$20)))+$G$24*(1+$O$9)^((B46-$Q$9)*12))/(13*VLOOKUP(B46, 'Ben.Risco + Adim.'!$A$25:$M$50,($G$15-1)*6+5))</f>
        <v>1010.1799725392207</v>
      </c>
      <c r="H46" s="80">
        <f>(-(FV($O$9,(B46-$Q$9)*12,($S$13+$S$20)))+$G$24*(1+$O$9)^((B46-$Q$9)*12))/(13*VLOOKUP(B46, 'Ben.Risco + Adim.'!$A$25:$M$50,($G$15-1)*6+6))</f>
        <v>992.1522019555423</v>
      </c>
      <c r="I46" s="80"/>
      <c r="J46" s="80"/>
      <c r="K46" s="77">
        <f>(-(FV($O$9,(B46-$Q$9)*12,($S$13+$S$20)))+$G$24*(1+$O$9)^((B46-$Q$9)*12))/(13*VLOOKUP(B46, 'Ben.Risco + Adim.'!$A$25:$M$50,($G$15-1)*6+7))</f>
        <v>1207.6767721045549</v>
      </c>
      <c r="L46" s="14"/>
      <c r="M46" s="17"/>
      <c r="N46" s="81"/>
      <c r="O46" s="81"/>
      <c r="P46" s="81"/>
      <c r="Q46" s="81"/>
      <c r="R46" s="81"/>
      <c r="S46" s="81"/>
      <c r="T46" s="14"/>
      <c r="U46" s="17"/>
      <c r="V46" s="14"/>
      <c r="W46" s="7"/>
    </row>
    <row r="47" spans="1:23" ht="18" customHeight="1" x14ac:dyDescent="0.25">
      <c r="A47" s="14"/>
      <c r="B47" s="20">
        <v>61</v>
      </c>
      <c r="C47" s="20" t="s">
        <v>7</v>
      </c>
      <c r="D47" s="77">
        <f>(-(FV($O$9,(B47-$Q$9)*12,($S$13+$S$20)))+$G$24*(1+$O$9)^((B47-$Q$9)*12))/(13*VLOOKUP(B47, 'Ben.Risco + Adim.'!$A$25:$M$50,($G$15-1)*6+2))</f>
        <v>1182.1990826750068</v>
      </c>
      <c r="E47" s="77">
        <f>(-(FV($O$9,(B47-$Q$9)*12,($S$13+$S$20)))+$G$24*(1+$O$9)^((B47-$Q$9)*12))/(13*VLOOKUP(B47, 'Ben.Risco + Adim.'!$A$25:$M$50,($G$15-1)*6+3))</f>
        <v>1159.1055149299357</v>
      </c>
      <c r="F47" s="77">
        <f>(-(FV($O$9,(B47-$Q$9)*12,($S$13+$S$20)))+$G$24*(1+$O$9)^((B47-$Q$9)*12))/(13*VLOOKUP(B47, 'Ben.Risco + Adim.'!$A$25:$M$50,($G$15-1)*6+4))</f>
        <v>1136.8968988536733</v>
      </c>
      <c r="G47" s="77">
        <f>(-(FV($O$9,(B47-$Q$9)*12,($S$13+$S$20)))+$G$24*(1+$O$9)^((B47-$Q$9)*12))/(13*VLOOKUP(B47, 'Ben.Risco + Adim.'!$A$25:$M$50,($G$15-1)*6+5))</f>
        <v>1115.5233233734336</v>
      </c>
      <c r="H47" s="80">
        <f>(-(FV($O$9,(B47-$Q$9)*12,($S$13+$S$20)))+$G$24*(1+$O$9)^((B47-$Q$9)*12))/(13*VLOOKUP(B47, 'Ben.Risco + Adim.'!$A$25:$M$50,($G$15-1)*6+6))</f>
        <v>1094.938561454331</v>
      </c>
      <c r="I47" s="80"/>
      <c r="J47" s="80"/>
      <c r="K47" s="77">
        <f>(-(FV($O$9,(B47-$Q$9)*12,($S$13+$S$20)))+$G$24*(1+$O$9)^((B47-$Q$9)*12))/(13*VLOOKUP(B47, 'Ben.Risco + Adim.'!$A$25:$M$50,($G$15-1)*6+7))</f>
        <v>1342.7077592894429</v>
      </c>
      <c r="L47" s="14"/>
      <c r="M47" s="17"/>
      <c r="N47" s="81"/>
      <c r="O47" s="81"/>
      <c r="P47" s="81"/>
      <c r="Q47" s="81"/>
      <c r="R47" s="81"/>
      <c r="S47" s="81"/>
      <c r="T47" s="14"/>
      <c r="U47" s="17"/>
      <c r="V47" s="14"/>
      <c r="W47" s="7"/>
    </row>
    <row r="48" spans="1:23" ht="18" customHeight="1" x14ac:dyDescent="0.25">
      <c r="A48" s="14"/>
      <c r="B48" s="20">
        <v>62</v>
      </c>
      <c r="C48" s="20" t="s">
        <v>7</v>
      </c>
      <c r="D48" s="77">
        <f>(-(FV($O$9,(B48-$Q$9)*12,($S$13+$S$20)))+$G$24*(1+$O$9)^((B48-$Q$9)*12))/(13*VLOOKUP(B48, 'Ben.Risco + Adim.'!$A$25:$M$50,($G$15-1)*6+2))</f>
        <v>1304.8541569801678</v>
      </c>
      <c r="E48" s="77">
        <f>(-(FV($O$9,(B48-$Q$9)*12,($S$13+$S$20)))+$G$24*(1+$O$9)^((B48-$Q$9)*12))/(13*VLOOKUP(B48, 'Ben.Risco + Adim.'!$A$25:$M$50,($G$15-1)*6+3))</f>
        <v>1278.4382429247362</v>
      </c>
      <c r="F48" s="77">
        <f>(-(FV($O$9,(B48-$Q$9)*12,($S$13+$S$20)))+$G$24*(1+$O$9)^((B48-$Q$9)*12))/(13*VLOOKUP(B48, 'Ben.Risco + Adim.'!$A$25:$M$50,($G$15-1)*6+4))</f>
        <v>1253.0714264052253</v>
      </c>
      <c r="G48" s="77">
        <f>(-(FV($O$9,(B48-$Q$9)*12,($S$13+$S$20)))+$G$24*(1+$O$9)^((B48-$Q$9)*12))/(13*VLOOKUP(B48, 'Ben.Risco + Adim.'!$A$25:$M$50,($G$15-1)*6+5))</f>
        <v>1228.6916828774531</v>
      </c>
      <c r="H48" s="80">
        <f>(-(FV($O$9,(B48-$Q$9)*12,($S$13+$S$20)))+$G$24*(1+$O$9)^((B48-$Q$9)*12))/(13*VLOOKUP(B48, 'Ben.Risco + Adim.'!$A$25:$M$50,($G$15-1)*6+6))</f>
        <v>1205.2417818924343</v>
      </c>
      <c r="I48" s="80"/>
      <c r="J48" s="80"/>
      <c r="K48" s="77">
        <f>(-(FV($O$9,(B48-$Q$9)*12,($S$13+$S$20)))+$G$24*(1+$O$9)^((B48-$Q$9)*12))/(13*VLOOKUP(B48, 'Ben.Risco + Adim.'!$A$25:$M$50,($G$15-1)*6+7))</f>
        <v>1489.5152148382626</v>
      </c>
      <c r="L48" s="14"/>
      <c r="M48" s="17"/>
      <c r="N48" s="81" t="s">
        <v>36</v>
      </c>
      <c r="O48" s="81"/>
      <c r="P48" s="81"/>
      <c r="Q48" s="81"/>
      <c r="R48" s="81"/>
      <c r="S48" s="81"/>
      <c r="T48" s="14"/>
      <c r="U48" s="17"/>
      <c r="V48" s="14"/>
      <c r="W48" s="7"/>
    </row>
    <row r="49" spans="1:23" ht="18" customHeight="1" x14ac:dyDescent="0.25">
      <c r="A49" s="14"/>
      <c r="B49" s="20">
        <v>63</v>
      </c>
      <c r="C49" s="20" t="s">
        <v>7</v>
      </c>
      <c r="D49" s="77">
        <f>(-(FV($O$9,(B49-$Q$9)*12,($S$13+$S$20)))+$G$24*(1+$O$9)^((B49-$Q$9)*12))/(13*VLOOKUP(B49, 'Ben.Risco + Adim.'!$A$25:$M$50,($G$15-1)*6+2))</f>
        <v>1437.2514778021775</v>
      </c>
      <c r="E49" s="77">
        <f>(-(FV($O$9,(B49-$Q$9)*12,($S$13+$S$20)))+$G$24*(1+$O$9)^((B49-$Q$9)*12))/(13*VLOOKUP(B49, 'Ben.Risco + Adim.'!$A$25:$M$50,($G$15-1)*6+3))</f>
        <v>1407.0927685620813</v>
      </c>
      <c r="F49" s="77">
        <f>(-(FV($O$9,(B49-$Q$9)*12,($S$13+$S$20)))+$G$24*(1+$O$9)^((B49-$Q$9)*12))/(13*VLOOKUP(B49, 'Ben.Risco + Adim.'!$A$25:$M$50,($G$15-1)*6+4))</f>
        <v>1378.1737232565279</v>
      </c>
      <c r="G49" s="77">
        <f>(-(FV($O$9,(B49-$Q$9)*12,($S$13+$S$20)))+$G$24*(1+$O$9)^((B49-$Q$9)*12))/(13*VLOOKUP(B49, 'Ben.Risco + Adim.'!$A$25:$M$50,($G$15-1)*6+5))</f>
        <v>1350.4186144670857</v>
      </c>
      <c r="H49" s="80">
        <f>(-(FV($O$9,(B49-$Q$9)*12,($S$13+$S$20)))+$G$24*(1+$O$9)^((B49-$Q$9)*12))/(13*VLOOKUP(B49, 'Ben.Risco + Adim.'!$A$25:$M$50,($G$15-1)*6+6))</f>
        <v>1323.7601593986853</v>
      </c>
      <c r="I49" s="80"/>
      <c r="J49" s="80"/>
      <c r="K49" s="77">
        <f>(-(FV($O$9,(B49-$Q$9)*12,($S$13+$S$20)))+$G$24*(1+$O$9)^((B49-$Q$9)*12))/(13*VLOOKUP(B49, 'Ben.Risco + Adim.'!$A$25:$M$50,($G$15-1)*6+7))</f>
        <v>1649.361704926931</v>
      </c>
      <c r="L49" s="14"/>
      <c r="M49" s="17"/>
      <c r="N49" s="81"/>
      <c r="O49" s="81"/>
      <c r="P49" s="81"/>
      <c r="Q49" s="81"/>
      <c r="R49" s="81"/>
      <c r="S49" s="81"/>
      <c r="T49" s="14"/>
      <c r="U49" s="17"/>
      <c r="V49" s="14"/>
      <c r="W49" s="7"/>
    </row>
    <row r="50" spans="1:23" ht="18" customHeight="1" x14ac:dyDescent="0.25">
      <c r="A50" s="14"/>
      <c r="B50" s="20">
        <v>64</v>
      </c>
      <c r="C50" s="20" t="s">
        <v>7</v>
      </c>
      <c r="D50" s="77">
        <f>(-(FV($O$9,(B50-$Q$9)*12,($S$13+$S$20)))+$G$24*(1+$O$9)^((B50-$Q$9)*12))/(13*VLOOKUP(B50, 'Ben.Risco + Adim.'!$A$25:$M$50,($G$15-1)*6+2))</f>
        <v>1580.3457571163581</v>
      </c>
      <c r="E50" s="77">
        <f>(-(FV($O$9,(B50-$Q$9)*12,($S$13+$S$20)))+$G$24*(1+$O$9)^((B50-$Q$9)*12))/(13*VLOOKUP(B50, 'Ben.Risco + Adim.'!$A$25:$M$50,($G$15-1)*6+3))</f>
        <v>1545.9709217048853</v>
      </c>
      <c r="F50" s="77">
        <f>(-(FV($O$9,(B50-$Q$9)*12,($S$13+$S$20)))+$G$24*(1+$O$9)^((B50-$Q$9)*12))/(13*VLOOKUP(B50, 'Ben.Risco + Adim.'!$A$25:$M$50,($G$15-1)*6+4))</f>
        <v>1513.0586873044908</v>
      </c>
      <c r="G50" s="77">
        <f>(-(FV($O$9,(B50-$Q$9)*12,($S$13+$S$20)))+$G$24*(1+$O$9)^((B50-$Q$9)*12))/(13*VLOOKUP(B50, 'Ben.Risco + Adim.'!$A$25:$M$50,($G$15-1)*6+5))</f>
        <v>1481.5185812582915</v>
      </c>
      <c r="H50" s="80">
        <f>(-(FV($O$9,(B50-$Q$9)*12,($S$13+$S$20)))+$G$24*(1+$O$9)^((B50-$Q$9)*12))/(13*VLOOKUP(B50, 'Ben.Risco + Adim.'!$A$25:$M$50,($G$15-1)*6+6))</f>
        <v>1451.267441185707</v>
      </c>
      <c r="I50" s="80"/>
      <c r="J50" s="80"/>
      <c r="K50" s="77">
        <f>(-(FV($O$9,(B50-$Q$9)*12,($S$13+$S$20)))+$G$24*(1+$O$9)^((B50-$Q$9)*12))/(13*VLOOKUP(B50, 'Ben.Risco + Adim.'!$A$25:$M$50,($G$15-1)*6+7))</f>
        <v>1823.6442375340009</v>
      </c>
      <c r="L50" s="14"/>
      <c r="M50" s="17"/>
      <c r="N50" s="81"/>
      <c r="O50" s="81"/>
      <c r="P50" s="81"/>
      <c r="Q50" s="81"/>
      <c r="R50" s="81"/>
      <c r="S50" s="81"/>
      <c r="T50" s="14"/>
      <c r="U50" s="17"/>
      <c r="V50" s="14"/>
      <c r="W50" s="7"/>
    </row>
    <row r="51" spans="1:23" ht="18" customHeight="1" x14ac:dyDescent="0.25">
      <c r="A51" s="14"/>
      <c r="B51" s="20">
        <v>65</v>
      </c>
      <c r="C51" s="20" t="s">
        <v>7</v>
      </c>
      <c r="D51" s="77">
        <f>(-(FV($O$9,(B51-$Q$9)*12,($S$13+$S$20)))+$G$24*(1+$O$9)^((B51-$Q$9)*12))/(13*VLOOKUP(B51, 'Ben.Risco + Adim.'!$A$25:$M$50,($G$15-1)*6+2))</f>
        <v>1735.1869290991515</v>
      </c>
      <c r="E51" s="77">
        <f>(-(FV($O$9,(B51-$Q$9)*12,($S$13+$S$20)))+$G$24*(1+$O$9)^((B51-$Q$9)*12))/(13*VLOOKUP(B51, 'Ben.Risco + Adim.'!$A$25:$M$50,($G$15-1)*6+3))</f>
        <v>1696.0670565510616</v>
      </c>
      <c r="F51" s="77">
        <f>(-(FV($O$9,(B51-$Q$9)*12,($S$13+$S$20)))+$G$24*(1+$O$9)^((B51-$Q$9)*12))/(13*VLOOKUP(B51, 'Ben.Risco + Adim.'!$A$25:$M$50,($G$15-1)*6+4))</f>
        <v>1658.6711272481359</v>
      </c>
      <c r="G51" s="77">
        <f>(-(FV($O$9,(B51-$Q$9)*12,($S$13+$S$20)))+$G$24*(1+$O$9)^((B51-$Q$9)*12))/(13*VLOOKUP(B51, 'Ben.Risco + Adim.'!$A$25:$M$50,($G$15-1)*6+5))</f>
        <v>1622.8886797903278</v>
      </c>
      <c r="H51" s="80">
        <f>(-(FV($O$9,(B51-$Q$9)*12,($S$13+$S$20)))+$G$24*(1+$O$9)^((B51-$Q$9)*12))/(13*VLOOKUP(B51, 'Ben.Risco + Adim.'!$A$25:$M$50,($G$15-1)*6+6))</f>
        <v>1588.6174965715452</v>
      </c>
      <c r="I51" s="80"/>
      <c r="J51" s="80"/>
      <c r="K51" s="77">
        <f>(-(FV($O$9,(B51-$Q$9)*12,($S$13+$S$20)))+$G$24*(1+$O$9)^((B51-$Q$9)*12))/(13*VLOOKUP(B51, 'Ben.Risco + Adim.'!$A$25:$M$50,($G$15-1)*6+7))</f>
        <v>2013.8977378716718</v>
      </c>
      <c r="L51" s="14"/>
      <c r="M51" s="17"/>
      <c r="N51" s="81"/>
      <c r="O51" s="81"/>
      <c r="P51" s="81"/>
      <c r="Q51" s="81"/>
      <c r="R51" s="81"/>
      <c r="S51" s="81"/>
      <c r="T51" s="14"/>
      <c r="U51" s="17"/>
      <c r="V51" s="14"/>
      <c r="W51" s="7"/>
    </row>
    <row r="52" spans="1:23" ht="18" customHeight="1" x14ac:dyDescent="0.25">
      <c r="A52" s="14"/>
      <c r="B52" s="20">
        <v>66</v>
      </c>
      <c r="C52" s="20" t="s">
        <v>7</v>
      </c>
      <c r="D52" s="77">
        <f>(-(FV($O$9,(B52-$Q$9)*12,($S$13+$S$20)))+$G$24*(1+$O$9)^((B52-$Q$9)*12))/(13*VLOOKUP(B52, 'Ben.Risco + Adim.'!$A$25:$M$50,($G$15-1)*6+2))</f>
        <v>1902.9318167583226</v>
      </c>
      <c r="E52" s="77">
        <f>(-(FV($O$9,(B52-$Q$9)*12,($S$13+$S$20)))+$G$24*(1+$O$9)^((B52-$Q$9)*12))/(13*VLOOKUP(B52, 'Ben.Risco + Adim.'!$A$25:$M$50,($G$15-1)*6+3))</f>
        <v>1858.4772686665265</v>
      </c>
      <c r="F52" s="77">
        <f>(-(FV($O$9,(B52-$Q$9)*12,($S$13+$S$20)))+$G$24*(1+$O$9)^((B52-$Q$9)*12))/(13*VLOOKUP(B52, 'Ben.Risco + Adim.'!$A$25:$M$50,($G$15-1)*6+4))</f>
        <v>1816.0523197151124</v>
      </c>
      <c r="G52" s="77">
        <f>(-(FV($O$9,(B52-$Q$9)*12,($S$13+$S$20)))+$G$24*(1+$O$9)^((B52-$Q$9)*12))/(13*VLOOKUP(B52, 'Ben.Risco + Adim.'!$A$25:$M$50,($G$15-1)*6+5))</f>
        <v>1775.5210781589008</v>
      </c>
      <c r="H52" s="80">
        <f>(-(FV($O$9,(B52-$Q$9)*12,($S$13+$S$20)))+$G$24*(1+$O$9)^((B52-$Q$9)*12))/(13*VLOOKUP(B52, 'Ben.Risco + Adim.'!$A$25:$M$50,($G$15-1)*6+6))</f>
        <v>1736.7584101470186</v>
      </c>
      <c r="I52" s="80"/>
      <c r="J52" s="80"/>
      <c r="K52" s="77">
        <f>(-(FV($O$9,(B52-$Q$9)*12,($S$13+$S$20)))+$G$24*(1+$O$9)^((B52-$Q$9)*12))/(13*VLOOKUP(B52, 'Ben.Risco + Adim.'!$A$25:$M$50,($G$15-1)*6+7))</f>
        <v>2221.80703383833</v>
      </c>
      <c r="L52" s="14"/>
      <c r="M52" s="17"/>
      <c r="N52" s="26"/>
      <c r="O52" s="26"/>
      <c r="P52" s="26"/>
      <c r="Q52" s="26"/>
      <c r="R52" s="26"/>
      <c r="S52" s="26"/>
      <c r="T52" s="14"/>
      <c r="U52" s="17"/>
      <c r="V52" s="14"/>
      <c r="W52" s="7"/>
    </row>
    <row r="53" spans="1:23" ht="18" customHeight="1" x14ac:dyDescent="0.25">
      <c r="A53" s="14"/>
      <c r="B53" s="20">
        <v>67</v>
      </c>
      <c r="C53" s="20" t="s">
        <v>7</v>
      </c>
      <c r="D53" s="77">
        <f>(-(FV($O$9,(B53-$Q$9)*12,($S$13+$S$20)))+$G$24*(1+$O$9)^((B53-$Q$9)*12))/(13*VLOOKUP(B53, 'Ben.Risco + Adim.'!$A$25:$M$50,($G$15-1)*6+2))</f>
        <v>2084.8499785745148</v>
      </c>
      <c r="E53" s="77">
        <f>(-(FV($O$9,(B53-$Q$9)*12,($S$13+$S$20)))+$G$24*(1+$O$9)^((B53-$Q$9)*12))/(13*VLOOKUP(B53, 'Ben.Risco + Adim.'!$A$25:$M$50,($G$15-1)*6+3))</f>
        <v>2034.4081922806288</v>
      </c>
      <c r="F53" s="77">
        <f>(-(FV($O$9,(B53-$Q$9)*12,($S$13+$S$20)))+$G$24*(1+$O$9)^((B53-$Q$9)*12))/(13*VLOOKUP(B53, 'Ben.Risco + Adim.'!$A$25:$M$50,($G$15-1)*6+4))</f>
        <v>1986.3495686499252</v>
      </c>
      <c r="G53" s="77">
        <f>(-(FV($O$9,(B53-$Q$9)*12,($S$13+$S$20)))+$G$24*(1+$O$9)^((B53-$Q$9)*12))/(13*VLOOKUP(B53, 'Ben.Risco + Adim.'!$A$25:$M$50,($G$15-1)*6+5))</f>
        <v>1940.5091136715434</v>
      </c>
      <c r="H53" s="80">
        <f>(-(FV($O$9,(B53-$Q$9)*12,($S$13+$S$20)))+$G$24*(1+$O$9)^((B53-$Q$9)*12))/(13*VLOOKUP(B53, 'Ben.Risco + Adim.'!$A$25:$M$50,($G$15-1)*6+6))</f>
        <v>1896.7367205261528</v>
      </c>
      <c r="I53" s="80"/>
      <c r="J53" s="80"/>
      <c r="K53" s="77">
        <f>(-(FV($O$9,(B53-$Q$9)*12,($S$13+$S$20)))+$G$24*(1+$O$9)^((B53-$Q$9)*12))/(13*VLOOKUP(B53, 'Ben.Risco + Adim.'!$A$25:$M$50,($G$15-1)*6+7))</f>
        <v>2449.2089328329853</v>
      </c>
      <c r="L53" s="14"/>
      <c r="M53" s="17"/>
      <c r="N53" s="81" t="s">
        <v>37</v>
      </c>
      <c r="O53" s="81"/>
      <c r="P53" s="81"/>
      <c r="Q53" s="81"/>
      <c r="R53" s="81"/>
      <c r="S53" s="81"/>
      <c r="T53" s="14"/>
      <c r="U53" s="17"/>
      <c r="V53" s="14"/>
      <c r="W53" s="7"/>
    </row>
    <row r="54" spans="1:23" ht="18" customHeight="1" x14ac:dyDescent="0.25">
      <c r="A54" s="14"/>
      <c r="B54" s="20">
        <v>68</v>
      </c>
      <c r="C54" s="20" t="s">
        <v>7</v>
      </c>
      <c r="D54" s="77">
        <f>(-(FV($O$9,(B54-$Q$9)*12,($S$13+$S$20)))+$G$24*(1+$O$9)^((B54-$Q$9)*12))/(13*VLOOKUP(B54, 'Ben.Risco + Adim.'!$A$25:$M$50,($G$15-1)*6+2))</f>
        <v>2282.3356122771856</v>
      </c>
      <c r="E54" s="77">
        <f>(-(FV($O$9,(B54-$Q$9)*12,($S$13+$S$20)))+$G$24*(1+$O$9)^((B54-$Q$9)*12))/(13*VLOOKUP(B54, 'Ben.Risco + Adim.'!$A$25:$M$50,($G$15-1)*6+3))</f>
        <v>2225.1858806354194</v>
      </c>
      <c r="F54" s="77">
        <f>(-(FV($O$9,(B54-$Q$9)*12,($S$13+$S$20)))+$G$24*(1+$O$9)^((B54-$Q$9)*12))/(13*VLOOKUP(B54, 'Ben.Risco + Adim.'!$A$25:$M$50,($G$15-1)*6+4))</f>
        <v>2170.8282945697861</v>
      </c>
      <c r="G54" s="77">
        <f>(-(FV($O$9,(B54-$Q$9)*12,($S$13+$S$20)))+$G$24*(1+$O$9)^((B54-$Q$9)*12))/(13*VLOOKUP(B54, 'Ben.Risco + Adim.'!$A$25:$M$50,($G$15-1)*6+5))</f>
        <v>2119.0631110672498</v>
      </c>
      <c r="H54" s="80">
        <f>(-(FV($O$9,(B54-$Q$9)*12,($S$13+$S$20)))+$G$24*(1+$O$9)^((B54-$Q$9)*12))/(13*VLOOKUP(B54, 'Ben.Risco + Adim.'!$A$25:$M$50,($G$15-1)*6+6))</f>
        <v>2069.7105719321485</v>
      </c>
      <c r="I54" s="80"/>
      <c r="J54" s="80"/>
      <c r="K54" s="77">
        <f>(-(FV($O$9,(B54-$Q$9)*12,($S$13+$S$20)))+$G$24*(1+$O$9)^((B54-$Q$9)*12))/(13*VLOOKUP(B54, 'Ben.Risco + Adim.'!$A$25:$M$50,($G$15-1)*6+7))</f>
        <v>2698.1065318159108</v>
      </c>
      <c r="L54" s="14"/>
      <c r="M54" s="17"/>
      <c r="N54" s="81"/>
      <c r="O54" s="81"/>
      <c r="P54" s="81"/>
      <c r="Q54" s="81"/>
      <c r="R54" s="81"/>
      <c r="S54" s="81"/>
      <c r="T54" s="14"/>
      <c r="U54" s="17"/>
      <c r="V54" s="14"/>
      <c r="W54" s="7"/>
    </row>
    <row r="55" spans="1:23" ht="18" customHeight="1" x14ac:dyDescent="0.25">
      <c r="A55" s="14"/>
      <c r="B55" s="20">
        <v>69</v>
      </c>
      <c r="C55" s="20" t="s">
        <v>7</v>
      </c>
      <c r="D55" s="77">
        <f>(-(FV($O$9,(B55-$Q$9)*12,($S$13+$S$20)))+$G$24*(1+$O$9)^((B55-$Q$9)*12))/(13*VLOOKUP(B55, 'Ben.Risco + Adim.'!$A$25:$M$50,($G$15-1)*6+2))</f>
        <v>2496.9218919443333</v>
      </c>
      <c r="E55" s="77">
        <f>(-(FV($O$9,(B55-$Q$9)*12,($S$13+$S$20)))+$G$24*(1+$O$9)^((B55-$Q$9)*12))/(13*VLOOKUP(B55, 'Ben.Risco + Adim.'!$A$25:$M$50,($G$15-1)*6+3))</f>
        <v>2432.2715746402073</v>
      </c>
      <c r="F55" s="77">
        <f>(-(FV($O$9,(B55-$Q$9)*12,($S$13+$S$20)))+$G$24*(1+$O$9)^((B55-$Q$9)*12))/(13*VLOOKUP(B55, 'Ben.Risco + Adim.'!$A$25:$M$50,($G$15-1)*6+4))</f>
        <v>2370.8863081111954</v>
      </c>
      <c r="G55" s="77">
        <f>(-(FV($O$9,(B55-$Q$9)*12,($S$13+$S$20)))+$G$24*(1+$O$9)^((B55-$Q$9)*12))/(13*VLOOKUP(B55, 'Ben.Risco + Adim.'!$A$25:$M$50,($G$15-1)*6+5))</f>
        <v>2312.521619929315</v>
      </c>
      <c r="H55" s="80">
        <f>(-(FV($O$9,(B55-$Q$9)*12,($S$13+$S$20)))+$G$24*(1+$O$9)^((B55-$Q$9)*12))/(13*VLOOKUP(B55, 'Ben.Risco + Adim.'!$A$25:$M$50,($G$15-1)*6+6))</f>
        <v>2256.9629819405277</v>
      </c>
      <c r="I55" s="80"/>
      <c r="J55" s="80"/>
      <c r="K55" s="77">
        <f>(-(FV($O$9,(B55-$Q$9)*12,($S$13+$S$20)))+$G$24*(1+$O$9)^((B55-$Q$9)*12))/(13*VLOOKUP(B55, 'Ben.Risco + Adim.'!$A$25:$M$50,($G$15-1)*6+7))</f>
        <v>2970.6811324110113</v>
      </c>
      <c r="L55" s="14"/>
      <c r="M55" s="17"/>
      <c r="N55" s="81"/>
      <c r="O55" s="81"/>
      <c r="P55" s="81"/>
      <c r="Q55" s="81"/>
      <c r="R55" s="81"/>
      <c r="S55" s="81"/>
      <c r="T55" s="14"/>
      <c r="U55" s="17"/>
      <c r="V55" s="14"/>
      <c r="W55" s="7"/>
    </row>
    <row r="56" spans="1:23" ht="18" customHeight="1" x14ac:dyDescent="0.25">
      <c r="A56" s="14"/>
      <c r="B56" s="20">
        <v>70</v>
      </c>
      <c r="C56" s="20" t="s">
        <v>7</v>
      </c>
      <c r="D56" s="77">
        <f>(-(FV($O$9,(B56-$Q$9)*12,($S$13+$S$20)))+$G$24*(1+$O$9)^((B56-$Q$9)*12))/(13*VLOOKUP(B56, 'Ben.Risco + Adim.'!$A$25:$M$50,($G$15-1)*6+2))</f>
        <v>2730.3280456906796</v>
      </c>
      <c r="E56" s="77">
        <f>(-(FV($O$9,(B56-$Q$9)*12,($S$13+$S$20)))+$G$24*(1+$O$9)^((B56-$Q$9)*12))/(13*VLOOKUP(B56, 'Ben.Risco + Adim.'!$A$25:$M$50,($G$15-1)*6+3))</f>
        <v>2657.3078638671391</v>
      </c>
      <c r="F56" s="77">
        <f>(-(FV($O$9,(B56-$Q$9)*12,($S$13+$S$20)))+$G$24*(1+$O$9)^((B56-$Q$9)*12))/(13*VLOOKUP(B56, 'Ben.Risco + Adim.'!$A$25:$M$50,($G$15-1)*6+4))</f>
        <v>2588.0897733762577</v>
      </c>
      <c r="G56" s="77">
        <f>(-(FV($O$9,(B56-$Q$9)*12,($S$13+$S$20)))+$G$24*(1+$O$9)^((B56-$Q$9)*12))/(13*VLOOKUP(B56, 'Ben.Risco + Adim.'!$A$25:$M$50,($G$15-1)*6+5))</f>
        <v>2522.3879493448453</v>
      </c>
      <c r="H56" s="80">
        <f>(-(FV($O$9,(B56-$Q$9)*12,($S$13+$S$20)))+$G$24*(1+$O$9)^((B56-$Q$9)*12))/(13*VLOOKUP(B56, 'Ben.Risco + Adim.'!$A$25:$M$50,($G$15-1)*6+6))</f>
        <v>2459.9376692273408</v>
      </c>
      <c r="I56" s="80"/>
      <c r="J56" s="80"/>
      <c r="K56" s="77">
        <f>(-(FV($O$9,(B56-$Q$9)*12,($S$13+$S$20)))+$G$24*(1+$O$9)^((B56-$Q$9)*12))/(13*VLOOKUP(B56, 'Ben.Risco + Adim.'!$A$25:$M$50,($G$15-1)*6+7))</f>
        <v>3269.3698388530875</v>
      </c>
      <c r="L56" s="14"/>
      <c r="M56" s="17"/>
      <c r="N56" s="81"/>
      <c r="O56" s="81"/>
      <c r="P56" s="81"/>
      <c r="Q56" s="81"/>
      <c r="R56" s="81"/>
      <c r="S56" s="81"/>
      <c r="T56" s="14"/>
      <c r="U56" s="17"/>
      <c r="V56" s="14"/>
      <c r="W56" s="7"/>
    </row>
    <row r="57" spans="1:23" ht="18" customHeight="1" x14ac:dyDescent="0.25">
      <c r="A57" s="14"/>
      <c r="B57" s="20">
        <v>71</v>
      </c>
      <c r="C57" s="20" t="s">
        <v>7</v>
      </c>
      <c r="D57" s="77">
        <f>(-(FV($O$9,(B57-$Q$9)*12,($S$13+$S$20)))+$G$24*(1+$O$9)^((B57-$Q$9)*12))/(13*VLOOKUP(B57, 'Ben.Risco + Adim.'!$A$25:$M$50,($G$15-1)*6+2))</f>
        <v>2984.5065347136779</v>
      </c>
      <c r="E57" s="77">
        <f>(-(FV($O$9,(B57-$Q$9)*12,($S$13+$S$20)))+$G$24*(1+$O$9)^((B57-$Q$9)*12))/(13*VLOOKUP(B57, 'Ben.Risco + Adim.'!$A$25:$M$50,($G$15-1)*6+3))</f>
        <v>2902.1517202529658</v>
      </c>
      <c r="F57" s="77">
        <f>(-(FV($O$9,(B57-$Q$9)*12,($S$13+$S$20)))+$G$24*(1+$O$9)^((B57-$Q$9)*12))/(13*VLOOKUP(B57, 'Ben.Risco + Adim.'!$A$25:$M$50,($G$15-1)*6+4))</f>
        <v>2824.2198742232749</v>
      </c>
      <c r="G57" s="77">
        <f>(-(FV($O$9,(B57-$Q$9)*12,($S$13+$S$20)))+$G$24*(1+$O$9)^((B57-$Q$9)*12))/(13*VLOOKUP(B57, 'Ben.Risco + Adim.'!$A$25:$M$50,($G$15-1)*6+5))</f>
        <v>2750.3640029040325</v>
      </c>
      <c r="H57" s="80">
        <f>(-(FV($O$9,(B57-$Q$9)*12,($S$13+$S$20)))+$G$24*(1+$O$9)^((B57-$Q$9)*12))/(13*VLOOKUP(B57, 'Ben.Risco + Adim.'!$A$25:$M$50,($G$15-1)*6+6))</f>
        <v>2680.2724843534947</v>
      </c>
      <c r="I57" s="80"/>
      <c r="J57" s="80"/>
      <c r="K57" s="77">
        <f>(-(FV($O$9,(B57-$Q$9)*12,($S$13+$S$20)))+$G$24*(1+$O$9)^((B57-$Q$9)*12))/(13*VLOOKUP(B57, 'Ben.Risco + Adim.'!$A$25:$M$50,($G$15-1)*6+7))</f>
        <v>3596.9339371750048</v>
      </c>
      <c r="L57" s="14"/>
      <c r="M57" s="17"/>
      <c r="N57" s="26"/>
      <c r="O57" s="26"/>
      <c r="P57" s="26"/>
      <c r="Q57" s="26"/>
      <c r="R57" s="26"/>
      <c r="S57" s="26"/>
      <c r="T57" s="14"/>
      <c r="U57" s="17"/>
      <c r="V57" s="14"/>
      <c r="W57" s="7"/>
    </row>
    <row r="58" spans="1:23" ht="18" customHeight="1" x14ac:dyDescent="0.25">
      <c r="A58" s="14"/>
      <c r="B58" s="20">
        <v>72</v>
      </c>
      <c r="C58" s="20" t="s">
        <v>7</v>
      </c>
      <c r="D58" s="77">
        <f>(-(FV($O$9,(B58-$Q$9)*12,($S$13+$S$20)))+$G$24*(1+$O$9)^((B58-$Q$9)*12))/(13*VLOOKUP(B58, 'Ben.Risco + Adim.'!$A$25:$M$50,($G$15-1)*6+2))</f>
        <v>3261.6819424275809</v>
      </c>
      <c r="E58" s="77">
        <f>(-(FV($O$9,(B58-$Q$9)*12,($S$13+$S$20)))+$G$24*(1+$O$9)^((B58-$Q$9)*12))/(13*VLOOKUP(B58, 'Ben.Risco + Adim.'!$A$25:$M$50,($G$15-1)*6+3))</f>
        <v>3168.9279284131285</v>
      </c>
      <c r="F58" s="77">
        <f>(-(FV($O$9,(B58-$Q$9)*12,($S$13+$S$20)))+$G$24*(1+$O$9)^((B58-$Q$9)*12))/(13*VLOOKUP(B58, 'Ben.Risco + Adim.'!$A$25:$M$50,($G$15-1)*6+4))</f>
        <v>3081.3010509340311</v>
      </c>
      <c r="G58" s="77">
        <f>(-(FV($O$9,(B58-$Q$9)*12,($S$13+$S$20)))+$G$24*(1+$O$9)^((B58-$Q$9)*12))/(13*VLOOKUP(B58, 'Ben.Risco + Adim.'!$A$25:$M$50,($G$15-1)*6+5))</f>
        <v>2998.3921224888695</v>
      </c>
      <c r="H58" s="80">
        <f>(-(FV($O$9,(B58-$Q$9)*12,($S$13+$S$20)))+$G$24*(1+$O$9)^((B58-$Q$9)*12))/(13*VLOOKUP(B58, 'Ben.Risco + Adim.'!$A$25:$M$50,($G$15-1)*6+6))</f>
        <v>2919.8258375677692</v>
      </c>
      <c r="I58" s="80"/>
      <c r="J58" s="80"/>
      <c r="K58" s="77">
        <f>(-(FV($O$9,(B58-$Q$9)*12,($S$13+$S$20)))+$G$24*(1+$O$9)^((B58-$Q$9)*12))/(13*VLOOKUP(B58, 'Ben.Risco + Adim.'!$A$25:$M$50,($G$15-1)*6+7))</f>
        <v>3956.5343996569923</v>
      </c>
      <c r="L58" s="14"/>
      <c r="M58" s="17"/>
      <c r="N58" s="26"/>
      <c r="O58" s="26"/>
      <c r="P58" s="26"/>
      <c r="Q58" s="26"/>
      <c r="R58" s="26"/>
      <c r="S58" s="26"/>
      <c r="T58" s="14"/>
      <c r="U58" s="17"/>
      <c r="V58" s="14"/>
      <c r="W58" s="7"/>
    </row>
    <row r="59" spans="1:23" ht="18" customHeight="1" x14ac:dyDescent="0.25">
      <c r="A59" s="14"/>
      <c r="B59" s="20">
        <v>73</v>
      </c>
      <c r="C59" s="20" t="s">
        <v>7</v>
      </c>
      <c r="D59" s="77">
        <f>(-(FV($O$9,(B59-$Q$9)*12,($S$13+$S$20)))+$G$24*(1+$O$9)^((B59-$Q$9)*12))/(13*VLOOKUP(B59, 'Ben.Risco + Adim.'!$A$25:$M$50,($G$15-1)*6+2))</f>
        <v>3564.4163025262123</v>
      </c>
      <c r="E59" s="77">
        <f>(-(FV($O$9,(B59-$Q$9)*12,($S$13+$S$20)))+$G$24*(1+$O$9)^((B59-$Q$9)*12))/(13*VLOOKUP(B59, 'Ben.Risco + Adim.'!$A$25:$M$50,($G$15-1)*6+3))</f>
        <v>3460.070834973887</v>
      </c>
      <c r="F59" s="77">
        <f>(-(FV($O$9,(B59-$Q$9)*12,($S$13+$S$20)))+$G$24*(1+$O$9)^((B59-$Q$9)*12))/(13*VLOOKUP(B59, 'Ben.Risco + Adim.'!$A$25:$M$50,($G$15-1)*6+4))</f>
        <v>3361.6635343245453</v>
      </c>
      <c r="G59" s="77">
        <f>(-(FV($O$9,(B59-$Q$9)*12,($S$13+$S$20)))+$G$24*(1+$O$9)^((B59-$Q$9)*12))/(13*VLOOKUP(B59, 'Ben.Risco + Adim.'!$A$25:$M$50,($G$15-1)*6+5))</f>
        <v>3268.6990080590867</v>
      </c>
      <c r="H59" s="80">
        <f>(-(FV($O$9,(B59-$Q$9)*12,($S$13+$S$20)))+$G$24*(1+$O$9)^((B59-$Q$9)*12))/(13*VLOOKUP(B59, 'Ben.Risco + Adim.'!$A$25:$M$50,($G$15-1)*6+6))</f>
        <v>3180.7354754691437</v>
      </c>
      <c r="I59" s="80"/>
      <c r="J59" s="80"/>
      <c r="K59" s="77">
        <f>(-(FV($O$9,(B59-$Q$9)*12,($S$13+$S$20)))+$G$24*(1+$O$9)^((B59-$Q$9)*12))/(13*VLOOKUP(B59, 'Ben.Risco + Adim.'!$A$25:$M$50,($G$15-1)*6+7))</f>
        <v>4351.831649182277</v>
      </c>
      <c r="L59" s="14"/>
      <c r="M59" s="17"/>
      <c r="N59" s="26"/>
      <c r="O59" s="26"/>
      <c r="P59" s="26"/>
      <c r="Q59" s="26"/>
      <c r="R59" s="26"/>
      <c r="S59" s="26"/>
      <c r="T59" s="14"/>
      <c r="U59" s="17"/>
      <c r="V59" s="14"/>
      <c r="W59" s="7"/>
    </row>
    <row r="60" spans="1:23" ht="18" customHeight="1" x14ac:dyDescent="0.25">
      <c r="A60" s="14"/>
      <c r="B60" s="20">
        <v>74</v>
      </c>
      <c r="C60" s="20" t="s">
        <v>7</v>
      </c>
      <c r="D60" s="77">
        <f>(-(FV($O$9,(B60-$Q$9)*12,($S$13+$S$20)))+$G$24*(1+$O$9)^((B60-$Q$9)*12))/(13*VLOOKUP(B60, 'Ben.Risco + Adim.'!$A$25:$M$50,($G$15-1)*6+2))</f>
        <v>3895.6523693679728</v>
      </c>
      <c r="E60" s="77">
        <f>(-(FV($O$9,(B60-$Q$9)*12,($S$13+$S$20)))+$G$24*(1+$O$9)^((B60-$Q$9)*12))/(13*VLOOKUP(B60, 'Ben.Risco + Adim.'!$A$25:$M$50,($G$15-1)*6+3))</f>
        <v>3778.3886380567214</v>
      </c>
      <c r="F60" s="77">
        <f>(-(FV($O$9,(B60-$Q$9)*12,($S$13+$S$20)))+$G$24*(1+$O$9)^((B60-$Q$9)*12))/(13*VLOOKUP(B60, 'Ben.Risco + Adim.'!$A$25:$M$50,($G$15-1)*6+4))</f>
        <v>3667.978168730544</v>
      </c>
      <c r="G60" s="77">
        <f>(-(FV($O$9,(B60-$Q$9)*12,($S$13+$S$20)))+$G$24*(1+$O$9)^((B60-$Q$9)*12))/(13*VLOOKUP(B60, 'Ben.Risco + Adim.'!$A$25:$M$50,($G$15-1)*6+5))</f>
        <v>3563.8400514159007</v>
      </c>
      <c r="H60" s="80">
        <f>(-(FV($O$9,(B60-$Q$9)*12,($S$13+$S$20)))+$G$24*(1+$O$9)^((B60-$Q$9)*12))/(13*VLOOKUP(B60, 'Ben.Risco + Adim.'!$A$25:$M$50,($G$15-1)*6+6))</f>
        <v>3465.4492199057545</v>
      </c>
      <c r="I60" s="80"/>
      <c r="J60" s="80"/>
      <c r="K60" s="77">
        <f>(-(FV($O$9,(B60-$Q$9)*12,($S$13+$S$20)))+$G$24*(1+$O$9)^((B60-$Q$9)*12))/(13*VLOOKUP(B60, 'Ben.Risco + Adim.'!$A$25:$M$50,($G$15-1)*6+7))</f>
        <v>4787.0519776190586</v>
      </c>
      <c r="L60" s="14"/>
      <c r="M60" s="17"/>
      <c r="N60" s="26"/>
      <c r="O60" s="26"/>
      <c r="P60" s="26"/>
      <c r="Q60" s="26"/>
      <c r="R60" s="26"/>
      <c r="S60" s="26"/>
      <c r="T60" s="14"/>
      <c r="U60" s="17"/>
      <c r="V60" s="14"/>
      <c r="W60" s="7"/>
    </row>
    <row r="61" spans="1:23" ht="18" customHeight="1" x14ac:dyDescent="0.25">
      <c r="A61" s="14"/>
      <c r="B61" s="20">
        <v>75</v>
      </c>
      <c r="C61" s="20" t="s">
        <v>7</v>
      </c>
      <c r="D61" s="77">
        <f>(-(FV($O$9,(B61-$Q$9)*12,($S$13+$S$20)))+$G$24*(1+$O$9)^((B61-$Q$9)*12))/(13*VLOOKUP(B61, 'Ben.Risco + Adim.'!$A$25:$M$50,($G$15-1)*6+2))</f>
        <v>4258.6997297754569</v>
      </c>
      <c r="E61" s="77">
        <f>(-(FV($O$9,(B61-$Q$9)*12,($S$13+$S$20)))+$G$24*(1+$O$9)^((B61-$Q$9)*12))/(13*VLOOKUP(B61, 'Ben.Risco + Adim.'!$A$25:$M$50,($G$15-1)*6+3))</f>
        <v>4127.0267019219536</v>
      </c>
      <c r="F61" s="77">
        <f>(-(FV($O$9,(B61-$Q$9)*12,($S$13+$S$20)))+$G$24*(1+$O$9)^((B61-$Q$9)*12))/(13*VLOOKUP(B61, 'Ben.Risco + Adim.'!$A$25:$M$50,($G$15-1)*6+4))</f>
        <v>4003.2551285208979</v>
      </c>
      <c r="G61" s="77">
        <f>(-(FV($O$9,(B61-$Q$9)*12,($S$13+$S$20)))+$G$24*(1+$O$9)^((B61-$Q$9)*12))/(13*VLOOKUP(B61, 'Ben.Risco + Adim.'!$A$25:$M$50,($G$15-1)*6+5))</f>
        <v>3886.6881633092021</v>
      </c>
      <c r="H61" s="80">
        <f>(-(FV($O$9,(B61-$Q$9)*12,($S$13+$S$20)))+$G$24*(1+$O$9)^((B61-$Q$9)*12))/(13*VLOOKUP(B61, 'Ben.Risco + Adim.'!$A$25:$M$50,($G$15-1)*6+6))</f>
        <v>3776.7175302057958</v>
      </c>
      <c r="I61" s="80"/>
      <c r="J61" s="80"/>
      <c r="K61" s="77">
        <f>(-(FV($O$9,(B61-$Q$9)*12,($S$13+$S$20)))+$G$24*(1+$O$9)^((B61-$Q$9)*12))/(13*VLOOKUP(B61, 'Ben.Risco + Adim.'!$A$25:$M$50,($G$15-1)*6+7))</f>
        <v>5266.9430788245199</v>
      </c>
      <c r="L61" s="14"/>
      <c r="M61" s="17"/>
      <c r="N61" s="26"/>
      <c r="O61" s="26"/>
      <c r="P61" s="26"/>
      <c r="Q61" s="26"/>
      <c r="R61" s="26"/>
      <c r="S61" s="17"/>
      <c r="T61" s="14"/>
      <c r="U61" s="17"/>
      <c r="V61" s="14"/>
      <c r="W61" s="7"/>
    </row>
    <row r="62" spans="1:2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7"/>
    </row>
    <row r="63" spans="1:2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7"/>
    </row>
    <row r="64" spans="1:23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4:50" s="70" customFormat="1" x14ac:dyDescent="0.25"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</row>
    <row r="66" spans="24:50" s="70" customFormat="1" x14ac:dyDescent="0.25"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</row>
    <row r="67" spans="24:50" s="70" customFormat="1" x14ac:dyDescent="0.25"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</row>
    <row r="68" spans="24:50" s="70" customFormat="1" x14ac:dyDescent="0.25"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</row>
    <row r="69" spans="24:50" s="70" customFormat="1" x14ac:dyDescent="0.25"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</row>
    <row r="70" spans="24:50" s="70" customFormat="1" x14ac:dyDescent="0.25"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</row>
    <row r="71" spans="24:50" s="70" customFormat="1" x14ac:dyDescent="0.25"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</row>
    <row r="72" spans="24:50" s="70" customFormat="1" x14ac:dyDescent="0.25"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</row>
    <row r="73" spans="24:50" s="70" customFormat="1" x14ac:dyDescent="0.25"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</row>
    <row r="74" spans="24:50" s="70" customFormat="1" x14ac:dyDescent="0.25"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</row>
    <row r="75" spans="24:50" s="70" customFormat="1" x14ac:dyDescent="0.25"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</row>
    <row r="76" spans="24:50" s="70" customFormat="1" x14ac:dyDescent="0.25"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</row>
    <row r="77" spans="24:50" s="70" customFormat="1" x14ac:dyDescent="0.25"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</row>
    <row r="78" spans="24:50" s="70" customFormat="1" x14ac:dyDescent="0.25"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</row>
    <row r="79" spans="24:50" s="70" customFormat="1" x14ac:dyDescent="0.25"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</row>
    <row r="80" spans="24:50" s="70" customFormat="1" x14ac:dyDescent="0.25"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</row>
    <row r="81" spans="24:50" s="70" customFormat="1" x14ac:dyDescent="0.25"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</row>
    <row r="82" spans="24:50" s="70" customFormat="1" x14ac:dyDescent="0.25"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</row>
    <row r="83" spans="24:50" s="70" customFormat="1" x14ac:dyDescent="0.25"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</row>
    <row r="84" spans="24:50" s="70" customFormat="1" x14ac:dyDescent="0.25"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</row>
    <row r="85" spans="24:50" s="70" customFormat="1" x14ac:dyDescent="0.25"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</row>
    <row r="86" spans="24:50" s="70" customFormat="1" x14ac:dyDescent="0.25"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</row>
    <row r="87" spans="24:50" s="70" customFormat="1" x14ac:dyDescent="0.25"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</row>
    <row r="88" spans="24:50" s="70" customFormat="1" x14ac:dyDescent="0.25"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</row>
    <row r="89" spans="24:50" s="70" customFormat="1" x14ac:dyDescent="0.25"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</row>
    <row r="90" spans="24:50" s="70" customFormat="1" x14ac:dyDescent="0.25"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</row>
    <row r="91" spans="24:50" s="70" customFormat="1" x14ac:dyDescent="0.25"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</row>
    <row r="92" spans="24:50" s="70" customFormat="1" x14ac:dyDescent="0.25"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</row>
    <row r="93" spans="24:50" s="70" customFormat="1" x14ac:dyDescent="0.25"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</row>
    <row r="94" spans="24:50" s="70" customFormat="1" x14ac:dyDescent="0.25"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</row>
    <row r="95" spans="24:50" s="70" customFormat="1" x14ac:dyDescent="0.25"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</row>
    <row r="96" spans="24:50" s="70" customFormat="1" x14ac:dyDescent="0.25"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</row>
    <row r="97" spans="24:50" s="70" customFormat="1" x14ac:dyDescent="0.25"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</row>
    <row r="98" spans="24:50" s="70" customFormat="1" x14ac:dyDescent="0.25"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</row>
    <row r="99" spans="24:50" s="70" customFormat="1" x14ac:dyDescent="0.25"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</row>
    <row r="100" spans="24:50" s="70" customFormat="1" x14ac:dyDescent="0.25"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</row>
    <row r="101" spans="24:50" s="70" customFormat="1" x14ac:dyDescent="0.25"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</row>
    <row r="102" spans="24:50" s="70" customFormat="1" x14ac:dyDescent="0.25"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</row>
    <row r="103" spans="24:50" s="70" customFormat="1" x14ac:dyDescent="0.25"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</row>
    <row r="104" spans="24:50" s="70" customFormat="1" x14ac:dyDescent="0.25"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</row>
    <row r="105" spans="24:50" s="70" customFormat="1" x14ac:dyDescent="0.25"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</row>
    <row r="106" spans="24:50" s="70" customFormat="1" x14ac:dyDescent="0.25"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</row>
    <row r="107" spans="24:50" s="70" customFormat="1" x14ac:dyDescent="0.25"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</row>
    <row r="108" spans="24:50" s="70" customFormat="1" x14ac:dyDescent="0.25"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</row>
    <row r="109" spans="24:50" s="70" customFormat="1" x14ac:dyDescent="0.25"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</row>
    <row r="110" spans="24:50" s="70" customFormat="1" x14ac:dyDescent="0.25"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</row>
    <row r="111" spans="24:50" s="70" customFormat="1" x14ac:dyDescent="0.25"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</row>
    <row r="112" spans="24:50" s="70" customFormat="1" x14ac:dyDescent="0.25"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</row>
    <row r="113" spans="24:50" s="70" customFormat="1" x14ac:dyDescent="0.25"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</row>
    <row r="114" spans="24:50" s="70" customFormat="1" x14ac:dyDescent="0.25"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</row>
    <row r="115" spans="24:50" s="70" customFormat="1" x14ac:dyDescent="0.25"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</row>
    <row r="116" spans="24:50" s="70" customFormat="1" x14ac:dyDescent="0.25"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</row>
    <row r="117" spans="24:50" s="70" customFormat="1" x14ac:dyDescent="0.25"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</row>
    <row r="118" spans="24:50" s="70" customFormat="1" x14ac:dyDescent="0.25"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</row>
    <row r="119" spans="24:50" s="70" customFormat="1" x14ac:dyDescent="0.25"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</row>
    <row r="120" spans="24:50" s="70" customFormat="1" x14ac:dyDescent="0.25"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</row>
    <row r="121" spans="24:50" s="70" customFormat="1" x14ac:dyDescent="0.25"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</row>
    <row r="122" spans="24:50" s="70" customFormat="1" x14ac:dyDescent="0.25"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</row>
    <row r="123" spans="24:50" s="70" customFormat="1" x14ac:dyDescent="0.25"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</row>
    <row r="124" spans="24:50" s="70" customFormat="1" x14ac:dyDescent="0.25"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</row>
    <row r="125" spans="24:50" s="70" customFormat="1" x14ac:dyDescent="0.25"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</row>
    <row r="126" spans="24:50" s="70" customFormat="1" x14ac:dyDescent="0.25"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</row>
    <row r="127" spans="24:50" s="70" customFormat="1" x14ac:dyDescent="0.25"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</row>
    <row r="128" spans="24:50" s="70" customFormat="1" x14ac:dyDescent="0.25"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</row>
    <row r="129" spans="24:50" s="70" customFormat="1" x14ac:dyDescent="0.25"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</row>
    <row r="130" spans="24:50" s="70" customFormat="1" x14ac:dyDescent="0.25"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</row>
    <row r="131" spans="24:50" s="70" customFormat="1" x14ac:dyDescent="0.25"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</row>
    <row r="132" spans="24:50" s="70" customFormat="1" x14ac:dyDescent="0.25"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</row>
    <row r="133" spans="24:50" s="70" customFormat="1" x14ac:dyDescent="0.25"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</row>
    <row r="134" spans="24:50" s="70" customFormat="1" x14ac:dyDescent="0.25"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</row>
    <row r="135" spans="24:50" s="70" customFormat="1" x14ac:dyDescent="0.25"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</row>
    <row r="136" spans="24:50" s="70" customFormat="1" x14ac:dyDescent="0.25"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</row>
    <row r="137" spans="24:50" s="70" customFormat="1" x14ac:dyDescent="0.25"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</row>
    <row r="138" spans="24:50" s="70" customFormat="1" x14ac:dyDescent="0.25"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</row>
    <row r="139" spans="24:50" s="70" customFormat="1" x14ac:dyDescent="0.25"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</row>
    <row r="140" spans="24:50" s="70" customFormat="1" x14ac:dyDescent="0.25"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</row>
    <row r="141" spans="24:50" s="70" customFormat="1" x14ac:dyDescent="0.25"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</row>
    <row r="142" spans="24:50" s="70" customFormat="1" x14ac:dyDescent="0.25"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</row>
    <row r="143" spans="24:50" s="70" customFormat="1" x14ac:dyDescent="0.25"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</row>
    <row r="144" spans="24:50" s="70" customFormat="1" x14ac:dyDescent="0.25"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</row>
    <row r="145" spans="24:50" s="70" customFormat="1" x14ac:dyDescent="0.25"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</row>
    <row r="146" spans="24:50" s="70" customFormat="1" x14ac:dyDescent="0.25"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</row>
    <row r="147" spans="24:50" s="70" customFormat="1" x14ac:dyDescent="0.25"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</row>
    <row r="148" spans="24:50" s="70" customFormat="1" x14ac:dyDescent="0.25"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</row>
    <row r="149" spans="24:50" s="70" customFormat="1" x14ac:dyDescent="0.25"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</row>
    <row r="150" spans="24:50" s="70" customFormat="1" x14ac:dyDescent="0.25"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</row>
    <row r="151" spans="24:50" s="70" customFormat="1" x14ac:dyDescent="0.25"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</row>
    <row r="152" spans="24:50" s="70" customFormat="1" x14ac:dyDescent="0.25"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</row>
    <row r="153" spans="24:50" s="70" customFormat="1" x14ac:dyDescent="0.25"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</row>
    <row r="154" spans="24:50" s="70" customFormat="1" x14ac:dyDescent="0.25"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</row>
    <row r="155" spans="24:50" s="70" customFormat="1" x14ac:dyDescent="0.25"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</row>
    <row r="156" spans="24:50" s="70" customFormat="1" x14ac:dyDescent="0.25"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</row>
    <row r="157" spans="24:50" s="70" customFormat="1" x14ac:dyDescent="0.25"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</row>
    <row r="158" spans="24:50" s="70" customFormat="1" x14ac:dyDescent="0.25"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</row>
    <row r="159" spans="24:50" s="70" customFormat="1" x14ac:dyDescent="0.25"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</row>
    <row r="160" spans="24:50" s="70" customFormat="1" x14ac:dyDescent="0.25"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</row>
    <row r="161" spans="24:50" s="70" customFormat="1" x14ac:dyDescent="0.25"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</row>
    <row r="162" spans="24:50" s="70" customFormat="1" x14ac:dyDescent="0.25"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</row>
    <row r="163" spans="24:50" s="70" customFormat="1" x14ac:dyDescent="0.25"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</row>
    <row r="164" spans="24:50" s="70" customFormat="1" x14ac:dyDescent="0.25"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</row>
    <row r="165" spans="24:50" s="70" customFormat="1" x14ac:dyDescent="0.25"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</row>
    <row r="166" spans="24:50" s="70" customFormat="1" x14ac:dyDescent="0.25"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</row>
    <row r="167" spans="24:50" s="70" customFormat="1" x14ac:dyDescent="0.25"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</row>
    <row r="168" spans="24:50" s="70" customFormat="1" x14ac:dyDescent="0.25"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</row>
    <row r="169" spans="24:50" s="70" customFormat="1" x14ac:dyDescent="0.25"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</row>
    <row r="170" spans="24:50" s="70" customFormat="1" x14ac:dyDescent="0.25"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</row>
    <row r="171" spans="24:50" s="70" customFormat="1" x14ac:dyDescent="0.25"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</row>
    <row r="172" spans="24:50" s="70" customFormat="1" x14ac:dyDescent="0.25"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</row>
    <row r="173" spans="24:50" s="70" customFormat="1" x14ac:dyDescent="0.25"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</row>
    <row r="174" spans="24:50" s="70" customFormat="1" x14ac:dyDescent="0.25"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</row>
    <row r="175" spans="24:50" s="70" customFormat="1" x14ac:dyDescent="0.25"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</row>
    <row r="176" spans="24:50" s="70" customFormat="1" x14ac:dyDescent="0.25"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</row>
    <row r="177" spans="24:50" s="70" customFormat="1" x14ac:dyDescent="0.25"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</row>
    <row r="178" spans="24:50" s="70" customFormat="1" x14ac:dyDescent="0.25"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</row>
    <row r="179" spans="24:50" s="70" customFormat="1" x14ac:dyDescent="0.25"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</row>
    <row r="180" spans="24:50" s="70" customFormat="1" x14ac:dyDescent="0.25"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</row>
    <row r="181" spans="24:50" s="70" customFormat="1" x14ac:dyDescent="0.25"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</row>
    <row r="182" spans="24:50" s="70" customFormat="1" x14ac:dyDescent="0.25"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</row>
    <row r="183" spans="24:50" s="70" customFormat="1" x14ac:dyDescent="0.25"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</row>
    <row r="184" spans="24:50" s="70" customFormat="1" x14ac:dyDescent="0.25"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</row>
    <row r="185" spans="24:50" s="70" customFormat="1" x14ac:dyDescent="0.25"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</row>
    <row r="186" spans="24:50" s="70" customFormat="1" x14ac:dyDescent="0.25"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</row>
    <row r="187" spans="24:50" s="70" customFormat="1" x14ac:dyDescent="0.25"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</row>
    <row r="188" spans="24:50" s="70" customFormat="1" x14ac:dyDescent="0.25"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</row>
    <row r="189" spans="24:50" s="70" customFormat="1" x14ac:dyDescent="0.25"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</row>
    <row r="190" spans="24:50" s="70" customFormat="1" x14ac:dyDescent="0.25"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</row>
    <row r="191" spans="24:50" s="70" customFormat="1" x14ac:dyDescent="0.25"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</row>
    <row r="192" spans="24:50" s="70" customFormat="1" x14ac:dyDescent="0.25"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</row>
    <row r="193" spans="24:50" s="70" customFormat="1" x14ac:dyDescent="0.25"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</row>
    <row r="194" spans="24:50" s="70" customFormat="1" x14ac:dyDescent="0.25"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</row>
    <row r="195" spans="24:50" s="70" customFormat="1" x14ac:dyDescent="0.25"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</row>
    <row r="196" spans="24:50" s="70" customFormat="1" x14ac:dyDescent="0.25"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</row>
    <row r="197" spans="24:50" s="70" customFormat="1" x14ac:dyDescent="0.25"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</row>
    <row r="198" spans="24:50" s="70" customFormat="1" x14ac:dyDescent="0.25"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</row>
    <row r="199" spans="24:50" s="70" customFormat="1" x14ac:dyDescent="0.25"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</row>
    <row r="200" spans="24:50" s="70" customFormat="1" x14ac:dyDescent="0.25"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</row>
    <row r="201" spans="24:50" s="70" customFormat="1" x14ac:dyDescent="0.25"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</row>
    <row r="202" spans="24:50" s="70" customFormat="1" x14ac:dyDescent="0.25"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</row>
    <row r="203" spans="24:50" s="70" customFormat="1" x14ac:dyDescent="0.25"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</row>
    <row r="204" spans="24:50" s="70" customFormat="1" x14ac:dyDescent="0.25"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</row>
    <row r="205" spans="24:50" s="70" customFormat="1" x14ac:dyDescent="0.25"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</row>
    <row r="206" spans="24:50" s="70" customFormat="1" x14ac:dyDescent="0.25"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</row>
    <row r="207" spans="24:50" s="70" customFormat="1" x14ac:dyDescent="0.25"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</row>
    <row r="208" spans="24:50" s="70" customFormat="1" x14ac:dyDescent="0.25"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</row>
    <row r="209" spans="24:50" s="70" customFormat="1" x14ac:dyDescent="0.25"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</row>
    <row r="210" spans="24:50" s="70" customFormat="1" x14ac:dyDescent="0.25"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</row>
    <row r="211" spans="24:50" s="70" customFormat="1" x14ac:dyDescent="0.25"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</row>
    <row r="212" spans="24:50" s="70" customFormat="1" x14ac:dyDescent="0.25"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</row>
    <row r="213" spans="24:50" s="70" customFormat="1" x14ac:dyDescent="0.25"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</row>
    <row r="214" spans="24:50" s="70" customFormat="1" x14ac:dyDescent="0.25"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</row>
    <row r="215" spans="24:50" s="70" customFormat="1" x14ac:dyDescent="0.25"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</row>
    <row r="216" spans="24:50" s="70" customFormat="1" x14ac:dyDescent="0.25"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  <c r="AV216" s="71"/>
      <c r="AW216" s="71"/>
      <c r="AX216" s="71"/>
    </row>
    <row r="217" spans="24:50" s="70" customFormat="1" x14ac:dyDescent="0.25"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</row>
    <row r="218" spans="24:50" s="70" customFormat="1" x14ac:dyDescent="0.25"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  <c r="AV218" s="71"/>
      <c r="AW218" s="71"/>
      <c r="AX218" s="71"/>
    </row>
    <row r="219" spans="24:50" s="70" customFormat="1" x14ac:dyDescent="0.25"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</row>
    <row r="220" spans="24:50" s="70" customFormat="1" x14ac:dyDescent="0.25"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  <c r="AV220" s="71"/>
      <c r="AW220" s="71"/>
      <c r="AX220" s="71"/>
    </row>
    <row r="221" spans="24:50" s="70" customFormat="1" x14ac:dyDescent="0.25"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</row>
    <row r="222" spans="24:50" s="70" customFormat="1" x14ac:dyDescent="0.25"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  <c r="AV222" s="71"/>
      <c r="AW222" s="71"/>
      <c r="AX222" s="71"/>
    </row>
    <row r="223" spans="24:50" s="70" customFormat="1" x14ac:dyDescent="0.25"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</row>
    <row r="224" spans="24:50" s="70" customFormat="1" x14ac:dyDescent="0.25"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</row>
    <row r="225" spans="24:50" s="70" customFormat="1" x14ac:dyDescent="0.25"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</row>
    <row r="226" spans="24:50" s="70" customFormat="1" x14ac:dyDescent="0.25"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</row>
    <row r="227" spans="24:50" s="70" customFormat="1" x14ac:dyDescent="0.25"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</row>
    <row r="228" spans="24:50" s="70" customFormat="1" x14ac:dyDescent="0.25"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</row>
    <row r="229" spans="24:50" s="70" customFormat="1" x14ac:dyDescent="0.25"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</row>
    <row r="230" spans="24:50" s="70" customFormat="1" x14ac:dyDescent="0.25"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</row>
    <row r="231" spans="24:50" s="70" customFormat="1" x14ac:dyDescent="0.25"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</row>
    <row r="232" spans="24:50" s="70" customFormat="1" x14ac:dyDescent="0.25"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</row>
    <row r="233" spans="24:50" s="70" customFormat="1" x14ac:dyDescent="0.25"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</row>
    <row r="234" spans="24:50" s="70" customFormat="1" x14ac:dyDescent="0.25"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</row>
    <row r="235" spans="24:50" s="70" customFormat="1" x14ac:dyDescent="0.25"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</row>
    <row r="236" spans="24:50" s="70" customFormat="1" x14ac:dyDescent="0.25"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</row>
    <row r="237" spans="24:50" s="70" customFormat="1" x14ac:dyDescent="0.25"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</row>
    <row r="238" spans="24:50" s="70" customFormat="1" x14ac:dyDescent="0.25"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</row>
    <row r="239" spans="24:50" s="70" customFormat="1" x14ac:dyDescent="0.25"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</row>
    <row r="240" spans="24:50" s="70" customFormat="1" x14ac:dyDescent="0.25"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</row>
    <row r="241" spans="24:50" s="70" customFormat="1" x14ac:dyDescent="0.25"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</row>
    <row r="242" spans="24:50" s="70" customFormat="1" x14ac:dyDescent="0.25"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  <c r="AW242" s="71"/>
      <c r="AX242" s="71"/>
    </row>
    <row r="243" spans="24:50" s="70" customFormat="1" x14ac:dyDescent="0.25"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</row>
    <row r="244" spans="24:50" s="70" customFormat="1" x14ac:dyDescent="0.25"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</row>
    <row r="245" spans="24:50" s="70" customFormat="1" x14ac:dyDescent="0.25"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</row>
    <row r="246" spans="24:50" s="70" customFormat="1" x14ac:dyDescent="0.25"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</row>
    <row r="247" spans="24:50" s="70" customFormat="1" x14ac:dyDescent="0.25"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</row>
    <row r="248" spans="24:50" s="70" customFormat="1" x14ac:dyDescent="0.25"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  <c r="AW248" s="71"/>
      <c r="AX248" s="71"/>
    </row>
    <row r="249" spans="24:50" s="70" customFormat="1" x14ac:dyDescent="0.25"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</row>
    <row r="250" spans="24:50" s="70" customFormat="1" x14ac:dyDescent="0.25"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</row>
    <row r="251" spans="24:50" s="70" customFormat="1" x14ac:dyDescent="0.25"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</row>
    <row r="252" spans="24:50" s="70" customFormat="1" x14ac:dyDescent="0.25"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</row>
    <row r="253" spans="24:50" s="70" customFormat="1" x14ac:dyDescent="0.25"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</row>
    <row r="254" spans="24:50" s="70" customFormat="1" x14ac:dyDescent="0.25"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</row>
    <row r="255" spans="24:50" s="70" customFormat="1" x14ac:dyDescent="0.25"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</row>
    <row r="256" spans="24:50" s="70" customFormat="1" x14ac:dyDescent="0.25"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  <c r="AW256" s="71"/>
      <c r="AX256" s="71"/>
    </row>
    <row r="257" spans="24:50" s="70" customFormat="1" x14ac:dyDescent="0.25"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</row>
    <row r="258" spans="24:50" s="70" customFormat="1" x14ac:dyDescent="0.25"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</row>
    <row r="259" spans="24:50" s="70" customFormat="1" x14ac:dyDescent="0.25"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</row>
    <row r="260" spans="24:50" s="70" customFormat="1" x14ac:dyDescent="0.25"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</row>
    <row r="261" spans="24:50" s="70" customFormat="1" x14ac:dyDescent="0.25"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</row>
    <row r="262" spans="24:50" s="70" customFormat="1" x14ac:dyDescent="0.25"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  <c r="AW262" s="71"/>
      <c r="AX262" s="71"/>
    </row>
    <row r="263" spans="24:50" s="70" customFormat="1" x14ac:dyDescent="0.25"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</row>
    <row r="264" spans="24:50" s="70" customFormat="1" x14ac:dyDescent="0.25"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  <c r="AV264" s="71"/>
      <c r="AW264" s="71"/>
      <c r="AX264" s="71"/>
    </row>
    <row r="265" spans="24:50" s="70" customFormat="1" x14ac:dyDescent="0.25"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</row>
    <row r="266" spans="24:50" s="70" customFormat="1" x14ac:dyDescent="0.25"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</row>
    <row r="267" spans="24:50" s="70" customFormat="1" x14ac:dyDescent="0.25"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</row>
    <row r="268" spans="24:50" s="70" customFormat="1" x14ac:dyDescent="0.25"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  <c r="AX268" s="71"/>
    </row>
    <row r="269" spans="24:50" s="70" customFormat="1" x14ac:dyDescent="0.25"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</row>
    <row r="270" spans="24:50" s="70" customFormat="1" x14ac:dyDescent="0.25"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</row>
    <row r="271" spans="24:50" s="70" customFormat="1" x14ac:dyDescent="0.25"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</row>
    <row r="272" spans="24:50" s="70" customFormat="1" x14ac:dyDescent="0.25"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  <c r="AV272" s="71"/>
      <c r="AW272" s="71"/>
      <c r="AX272" s="71"/>
    </row>
    <row r="273" spans="24:50" s="70" customFormat="1" x14ac:dyDescent="0.25"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</row>
    <row r="274" spans="24:50" s="70" customFormat="1" x14ac:dyDescent="0.25"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</row>
    <row r="275" spans="24:50" s="70" customFormat="1" x14ac:dyDescent="0.25"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</row>
    <row r="276" spans="24:50" s="70" customFormat="1" x14ac:dyDescent="0.25"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</row>
    <row r="277" spans="24:50" s="70" customFormat="1" x14ac:dyDescent="0.25"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</row>
    <row r="278" spans="24:50" s="70" customFormat="1" x14ac:dyDescent="0.25"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  <c r="AV278" s="71"/>
      <c r="AW278" s="71"/>
      <c r="AX278" s="71"/>
    </row>
    <row r="279" spans="24:50" s="70" customFormat="1" x14ac:dyDescent="0.25"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</row>
    <row r="280" spans="24:50" s="70" customFormat="1" x14ac:dyDescent="0.25"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  <c r="AW280" s="71"/>
      <c r="AX280" s="71"/>
    </row>
    <row r="281" spans="24:50" s="70" customFormat="1" x14ac:dyDescent="0.25"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</row>
    <row r="282" spans="24:50" s="70" customFormat="1" x14ac:dyDescent="0.25"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</row>
    <row r="283" spans="24:50" s="70" customFormat="1" x14ac:dyDescent="0.25"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</row>
    <row r="284" spans="24:50" s="70" customFormat="1" x14ac:dyDescent="0.25"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  <c r="AW284" s="71"/>
      <c r="AX284" s="71"/>
    </row>
    <row r="285" spans="24:50" s="70" customFormat="1" x14ac:dyDescent="0.25"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</row>
    <row r="286" spans="24:50" s="70" customFormat="1" x14ac:dyDescent="0.25"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  <c r="AW286" s="71"/>
      <c r="AX286" s="71"/>
    </row>
    <row r="287" spans="24:50" s="70" customFormat="1" x14ac:dyDescent="0.25"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  <c r="AW287" s="71"/>
      <c r="AX287" s="71"/>
    </row>
    <row r="288" spans="24:50" s="70" customFormat="1" x14ac:dyDescent="0.25"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  <c r="AV288" s="71"/>
      <c r="AW288" s="71"/>
      <c r="AX288" s="71"/>
    </row>
    <row r="289" spans="24:50" s="70" customFormat="1" x14ac:dyDescent="0.25"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</row>
    <row r="290" spans="24:50" s="70" customFormat="1" x14ac:dyDescent="0.25"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  <c r="AV290" s="71"/>
      <c r="AW290" s="71"/>
      <c r="AX290" s="71"/>
    </row>
    <row r="291" spans="24:50" s="70" customFormat="1" x14ac:dyDescent="0.25"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</row>
    <row r="292" spans="24:50" s="70" customFormat="1" x14ac:dyDescent="0.25"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</row>
    <row r="293" spans="24:50" s="70" customFormat="1" x14ac:dyDescent="0.25"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</row>
    <row r="294" spans="24:50" s="70" customFormat="1" x14ac:dyDescent="0.25"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  <c r="AV294" s="71"/>
      <c r="AW294" s="71"/>
      <c r="AX294" s="71"/>
    </row>
    <row r="295" spans="24:50" s="70" customFormat="1" x14ac:dyDescent="0.25"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</row>
    <row r="296" spans="24:50" s="70" customFormat="1" x14ac:dyDescent="0.25"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  <c r="AV296" s="71"/>
      <c r="AW296" s="71"/>
      <c r="AX296" s="71"/>
    </row>
    <row r="297" spans="24:50" s="70" customFormat="1" x14ac:dyDescent="0.25"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</row>
    <row r="298" spans="24:50" s="70" customFormat="1" x14ac:dyDescent="0.25"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  <c r="AV298" s="71"/>
      <c r="AW298" s="71"/>
      <c r="AX298" s="71"/>
    </row>
    <row r="299" spans="24:50" s="70" customFormat="1" x14ac:dyDescent="0.25"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</row>
    <row r="300" spans="24:50" s="70" customFormat="1" x14ac:dyDescent="0.25"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  <c r="AV300" s="71"/>
      <c r="AW300" s="71"/>
      <c r="AX300" s="71"/>
    </row>
    <row r="301" spans="24:50" s="70" customFormat="1" x14ac:dyDescent="0.25"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</row>
    <row r="302" spans="24:50" s="70" customFormat="1" x14ac:dyDescent="0.25"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</row>
    <row r="303" spans="24:50" s="70" customFormat="1" x14ac:dyDescent="0.25"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</row>
    <row r="304" spans="24:50" s="70" customFormat="1" x14ac:dyDescent="0.25"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</row>
    <row r="305" spans="24:50" s="70" customFormat="1" x14ac:dyDescent="0.25"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</row>
    <row r="306" spans="24:50" s="70" customFormat="1" x14ac:dyDescent="0.25"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  <c r="AW306" s="71"/>
      <c r="AX306" s="71"/>
    </row>
    <row r="307" spans="24:50" s="70" customFormat="1" x14ac:dyDescent="0.25"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</row>
    <row r="308" spans="24:50" s="70" customFormat="1" x14ac:dyDescent="0.25"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</row>
    <row r="309" spans="24:50" s="70" customFormat="1" x14ac:dyDescent="0.25"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</row>
    <row r="310" spans="24:50" s="70" customFormat="1" x14ac:dyDescent="0.25"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  <c r="AV310" s="71"/>
      <c r="AW310" s="71"/>
      <c r="AX310" s="71"/>
    </row>
    <row r="311" spans="24:50" s="70" customFormat="1" x14ac:dyDescent="0.25"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</row>
    <row r="312" spans="24:50" s="70" customFormat="1" x14ac:dyDescent="0.25"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</row>
    <row r="313" spans="24:50" s="70" customFormat="1" x14ac:dyDescent="0.25"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</row>
    <row r="314" spans="24:50" s="70" customFormat="1" x14ac:dyDescent="0.25"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  <c r="AW314" s="71"/>
      <c r="AX314" s="71"/>
    </row>
    <row r="315" spans="24:50" s="70" customFormat="1" x14ac:dyDescent="0.25"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  <c r="AV315" s="71"/>
      <c r="AW315" s="71"/>
      <c r="AX315" s="71"/>
    </row>
    <row r="316" spans="24:50" s="70" customFormat="1" x14ac:dyDescent="0.25"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  <c r="AV316" s="71"/>
      <c r="AW316" s="71"/>
      <c r="AX316" s="71"/>
    </row>
    <row r="317" spans="24:50" s="70" customFormat="1" x14ac:dyDescent="0.25"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  <c r="AV317" s="71"/>
      <c r="AW317" s="71"/>
      <c r="AX317" s="71"/>
    </row>
    <row r="318" spans="24:50" s="70" customFormat="1" x14ac:dyDescent="0.25"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  <c r="AV318" s="71"/>
      <c r="AW318" s="71"/>
      <c r="AX318" s="71"/>
    </row>
    <row r="319" spans="24:50" s="70" customFormat="1" x14ac:dyDescent="0.25"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  <c r="AV319" s="71"/>
      <c r="AW319" s="71"/>
      <c r="AX319" s="71"/>
    </row>
    <row r="320" spans="24:50" s="70" customFormat="1" x14ac:dyDescent="0.25"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  <c r="AV320" s="71"/>
      <c r="AW320" s="71"/>
      <c r="AX320" s="71"/>
    </row>
    <row r="321" spans="24:50" s="70" customFormat="1" x14ac:dyDescent="0.25"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  <c r="AV321" s="71"/>
      <c r="AW321" s="71"/>
      <c r="AX321" s="71"/>
    </row>
    <row r="322" spans="24:50" s="70" customFormat="1" x14ac:dyDescent="0.25"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  <c r="AV322" s="71"/>
      <c r="AW322" s="71"/>
      <c r="AX322" s="71"/>
    </row>
    <row r="323" spans="24:50" s="70" customFormat="1" x14ac:dyDescent="0.25"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</row>
    <row r="324" spans="24:50" s="70" customFormat="1" x14ac:dyDescent="0.25"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</row>
    <row r="325" spans="24:50" s="70" customFormat="1" x14ac:dyDescent="0.25"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</row>
    <row r="326" spans="24:50" s="70" customFormat="1" x14ac:dyDescent="0.25"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71"/>
      <c r="AL326" s="71"/>
      <c r="AM326" s="71"/>
      <c r="AN326" s="71"/>
      <c r="AO326" s="71"/>
      <c r="AP326" s="71"/>
      <c r="AQ326" s="71"/>
      <c r="AR326" s="71"/>
      <c r="AS326" s="71"/>
      <c r="AT326" s="71"/>
      <c r="AU326" s="71"/>
      <c r="AV326" s="71"/>
      <c r="AW326" s="71"/>
      <c r="AX326" s="71"/>
    </row>
    <row r="327" spans="24:50" s="70" customFormat="1" x14ac:dyDescent="0.25"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71"/>
      <c r="AI327" s="71"/>
      <c r="AJ327" s="71"/>
      <c r="AK327" s="71"/>
      <c r="AL327" s="71"/>
      <c r="AM327" s="71"/>
      <c r="AN327" s="71"/>
      <c r="AO327" s="71"/>
      <c r="AP327" s="71"/>
      <c r="AQ327" s="71"/>
      <c r="AR327" s="71"/>
      <c r="AS327" s="71"/>
      <c r="AT327" s="71"/>
      <c r="AU327" s="71"/>
      <c r="AV327" s="71"/>
      <c r="AW327" s="71"/>
      <c r="AX327" s="71"/>
    </row>
    <row r="328" spans="24:50" s="70" customFormat="1" x14ac:dyDescent="0.25">
      <c r="X328" s="71"/>
      <c r="Y328" s="71"/>
      <c r="Z328" s="71"/>
      <c r="AA328" s="71"/>
      <c r="AB328" s="71"/>
      <c r="AC328" s="71"/>
      <c r="AD328" s="71"/>
      <c r="AE328" s="71"/>
      <c r="AF328" s="71"/>
      <c r="AG328" s="71"/>
      <c r="AH328" s="71"/>
      <c r="AI328" s="71"/>
      <c r="AJ328" s="71"/>
      <c r="AK328" s="71"/>
      <c r="AL328" s="71"/>
      <c r="AM328" s="71"/>
      <c r="AN328" s="71"/>
      <c r="AO328" s="71"/>
      <c r="AP328" s="71"/>
      <c r="AQ328" s="71"/>
      <c r="AR328" s="71"/>
      <c r="AS328" s="71"/>
      <c r="AT328" s="71"/>
      <c r="AU328" s="71"/>
      <c r="AV328" s="71"/>
      <c r="AW328" s="71"/>
      <c r="AX328" s="71"/>
    </row>
    <row r="329" spans="24:50" s="70" customFormat="1" x14ac:dyDescent="0.25">
      <c r="X329" s="71"/>
      <c r="Y329" s="71"/>
      <c r="Z329" s="71"/>
      <c r="AA329" s="71"/>
      <c r="AB329" s="71"/>
      <c r="AC329" s="71"/>
      <c r="AD329" s="71"/>
      <c r="AE329" s="71"/>
      <c r="AF329" s="71"/>
      <c r="AG329" s="71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</row>
    <row r="330" spans="24:50" s="70" customFormat="1" x14ac:dyDescent="0.25">
      <c r="X330" s="71"/>
      <c r="Y330" s="71"/>
      <c r="Z330" s="71"/>
      <c r="AA330" s="71"/>
      <c r="AB330" s="71"/>
      <c r="AC330" s="71"/>
      <c r="AD330" s="71"/>
      <c r="AE330" s="71"/>
      <c r="AF330" s="71"/>
      <c r="AG330" s="71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</row>
    <row r="331" spans="24:50" s="70" customFormat="1" x14ac:dyDescent="0.25">
      <c r="X331" s="71"/>
      <c r="Y331" s="71"/>
      <c r="Z331" s="71"/>
      <c r="AA331" s="71"/>
      <c r="AB331" s="71"/>
      <c r="AC331" s="71"/>
      <c r="AD331" s="71"/>
      <c r="AE331" s="71"/>
      <c r="AF331" s="71"/>
      <c r="AG331" s="71"/>
      <c r="AH331" s="71"/>
      <c r="AI331" s="71"/>
      <c r="AJ331" s="71"/>
      <c r="AK331" s="71"/>
      <c r="AL331" s="71"/>
      <c r="AM331" s="71"/>
      <c r="AN331" s="71"/>
      <c r="AO331" s="71"/>
      <c r="AP331" s="71"/>
      <c r="AQ331" s="71"/>
      <c r="AR331" s="71"/>
      <c r="AS331" s="71"/>
      <c r="AT331" s="71"/>
      <c r="AU331" s="71"/>
      <c r="AV331" s="71"/>
      <c r="AW331" s="71"/>
      <c r="AX331" s="71"/>
    </row>
    <row r="332" spans="24:50" s="70" customFormat="1" x14ac:dyDescent="0.25">
      <c r="X332" s="71"/>
      <c r="Y332" s="71"/>
      <c r="Z332" s="71"/>
      <c r="AA332" s="71"/>
      <c r="AB332" s="71"/>
      <c r="AC332" s="71"/>
      <c r="AD332" s="71"/>
      <c r="AE332" s="71"/>
      <c r="AF332" s="71"/>
      <c r="AG332" s="71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</row>
    <row r="333" spans="24:50" s="70" customFormat="1" x14ac:dyDescent="0.25"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</row>
    <row r="334" spans="24:50" s="70" customFormat="1" x14ac:dyDescent="0.25">
      <c r="X334" s="71"/>
      <c r="Y334" s="71"/>
      <c r="Z334" s="71"/>
      <c r="AA334" s="71"/>
      <c r="AB334" s="71"/>
      <c r="AC334" s="71"/>
      <c r="AD334" s="71"/>
      <c r="AE334" s="71"/>
      <c r="AF334" s="71"/>
      <c r="AG334" s="7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</row>
    <row r="335" spans="24:50" s="70" customFormat="1" x14ac:dyDescent="0.25"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</row>
    <row r="336" spans="24:50" s="70" customFormat="1" x14ac:dyDescent="0.25"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  <c r="AV336" s="71"/>
      <c r="AW336" s="71"/>
      <c r="AX336" s="71"/>
    </row>
    <row r="337" spans="24:50" s="70" customFormat="1" x14ac:dyDescent="0.25"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  <c r="AV337" s="71"/>
      <c r="AW337" s="71"/>
      <c r="AX337" s="71"/>
    </row>
    <row r="338" spans="24:50" s="70" customFormat="1" x14ac:dyDescent="0.25"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  <c r="AV338" s="71"/>
      <c r="AW338" s="71"/>
      <c r="AX338" s="71"/>
    </row>
    <row r="339" spans="24:50" s="70" customFormat="1" x14ac:dyDescent="0.25"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  <c r="AV339" s="71"/>
      <c r="AW339" s="71"/>
      <c r="AX339" s="71"/>
    </row>
    <row r="340" spans="24:50" s="70" customFormat="1" x14ac:dyDescent="0.25"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71"/>
      <c r="AJ340" s="71"/>
      <c r="AK340" s="71"/>
      <c r="AL340" s="71"/>
      <c r="AM340" s="71"/>
      <c r="AN340" s="71"/>
      <c r="AO340" s="71"/>
      <c r="AP340" s="71"/>
      <c r="AQ340" s="71"/>
      <c r="AR340" s="71"/>
      <c r="AS340" s="71"/>
      <c r="AT340" s="71"/>
      <c r="AU340" s="71"/>
      <c r="AV340" s="71"/>
      <c r="AW340" s="71"/>
      <c r="AX340" s="71"/>
    </row>
    <row r="341" spans="24:50" s="70" customFormat="1" x14ac:dyDescent="0.25"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  <c r="AV341" s="71"/>
      <c r="AW341" s="71"/>
      <c r="AX341" s="71"/>
    </row>
    <row r="342" spans="24:50" s="70" customFormat="1" x14ac:dyDescent="0.25"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  <c r="AW342" s="71"/>
      <c r="AX342" s="71"/>
    </row>
    <row r="343" spans="24:50" s="70" customFormat="1" x14ac:dyDescent="0.25"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  <c r="AW343" s="71"/>
      <c r="AX343" s="71"/>
    </row>
    <row r="344" spans="24:50" s="70" customFormat="1" x14ac:dyDescent="0.25"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  <c r="AV344" s="71"/>
      <c r="AW344" s="71"/>
      <c r="AX344" s="71"/>
    </row>
    <row r="345" spans="24:50" s="70" customFormat="1" x14ac:dyDescent="0.25"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  <c r="AW345" s="71"/>
      <c r="AX345" s="71"/>
    </row>
    <row r="346" spans="24:50" s="70" customFormat="1" x14ac:dyDescent="0.25">
      <c r="X346" s="71"/>
      <c r="Y346" s="71"/>
      <c r="Z346" s="71"/>
      <c r="AA346" s="71"/>
      <c r="AB346" s="71"/>
      <c r="AC346" s="71"/>
      <c r="AD346" s="71"/>
      <c r="AE346" s="71"/>
      <c r="AF346" s="71"/>
      <c r="AG346" s="71"/>
      <c r="AH346" s="71"/>
      <c r="AI346" s="71"/>
      <c r="AJ346" s="71"/>
      <c r="AK346" s="71"/>
      <c r="AL346" s="71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  <c r="AW346" s="71"/>
      <c r="AX346" s="71"/>
    </row>
    <row r="347" spans="24:50" s="70" customFormat="1" x14ac:dyDescent="0.25"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  <c r="AV347" s="71"/>
      <c r="AW347" s="71"/>
      <c r="AX347" s="71"/>
    </row>
    <row r="348" spans="24:50" s="70" customFormat="1" x14ac:dyDescent="0.25"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  <c r="AV348" s="71"/>
      <c r="AW348" s="71"/>
      <c r="AX348" s="71"/>
    </row>
    <row r="349" spans="24:50" s="70" customFormat="1" x14ac:dyDescent="0.25"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  <c r="AV349" s="71"/>
      <c r="AW349" s="71"/>
      <c r="AX349" s="71"/>
    </row>
    <row r="350" spans="24:50" s="70" customFormat="1" x14ac:dyDescent="0.25"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  <c r="AV350" s="71"/>
      <c r="AW350" s="71"/>
      <c r="AX350" s="71"/>
    </row>
    <row r="351" spans="24:50" s="70" customFormat="1" x14ac:dyDescent="0.25">
      <c r="X351" s="71"/>
      <c r="Y351" s="71"/>
      <c r="Z351" s="71"/>
      <c r="AA351" s="71"/>
      <c r="AB351" s="71"/>
      <c r="AC351" s="71"/>
      <c r="AD351" s="71"/>
      <c r="AE351" s="71"/>
      <c r="AF351" s="71"/>
      <c r="AG351" s="71"/>
      <c r="AH351" s="71"/>
      <c r="AI351" s="71"/>
      <c r="AJ351" s="71"/>
      <c r="AK351" s="71"/>
      <c r="AL351" s="71"/>
      <c r="AM351" s="71"/>
      <c r="AN351" s="71"/>
      <c r="AO351" s="71"/>
      <c r="AP351" s="71"/>
      <c r="AQ351" s="71"/>
      <c r="AR351" s="71"/>
      <c r="AS351" s="71"/>
      <c r="AT351" s="71"/>
      <c r="AU351" s="71"/>
      <c r="AV351" s="71"/>
      <c r="AW351" s="71"/>
      <c r="AX351" s="71"/>
    </row>
    <row r="352" spans="24:50" s="70" customFormat="1" x14ac:dyDescent="0.25">
      <c r="X352" s="71"/>
      <c r="Y352" s="71"/>
      <c r="Z352" s="71"/>
      <c r="AA352" s="71"/>
      <c r="AB352" s="71"/>
      <c r="AC352" s="71"/>
      <c r="AD352" s="71"/>
      <c r="AE352" s="71"/>
      <c r="AF352" s="71"/>
      <c r="AG352" s="71"/>
      <c r="AH352" s="71"/>
      <c r="AI352" s="71"/>
      <c r="AJ352" s="71"/>
      <c r="AK352" s="71"/>
      <c r="AL352" s="71"/>
      <c r="AM352" s="71"/>
      <c r="AN352" s="71"/>
      <c r="AO352" s="71"/>
      <c r="AP352" s="71"/>
      <c r="AQ352" s="71"/>
      <c r="AR352" s="71"/>
      <c r="AS352" s="71"/>
      <c r="AT352" s="71"/>
      <c r="AU352" s="71"/>
      <c r="AV352" s="71"/>
      <c r="AW352" s="71"/>
      <c r="AX352" s="71"/>
    </row>
    <row r="353" spans="24:50" s="70" customFormat="1" x14ac:dyDescent="0.25">
      <c r="X353" s="71"/>
      <c r="Y353" s="71"/>
      <c r="Z353" s="71"/>
      <c r="AA353" s="71"/>
      <c r="AB353" s="71"/>
      <c r="AC353" s="71"/>
      <c r="AD353" s="71"/>
      <c r="AE353" s="71"/>
      <c r="AF353" s="71"/>
      <c r="AG353" s="71"/>
      <c r="AH353" s="71"/>
      <c r="AI353" s="71"/>
      <c r="AJ353" s="71"/>
      <c r="AK353" s="71"/>
      <c r="AL353" s="71"/>
      <c r="AM353" s="71"/>
      <c r="AN353" s="71"/>
      <c r="AO353" s="71"/>
      <c r="AP353" s="71"/>
      <c r="AQ353" s="71"/>
      <c r="AR353" s="71"/>
      <c r="AS353" s="71"/>
      <c r="AT353" s="71"/>
      <c r="AU353" s="71"/>
      <c r="AV353" s="71"/>
      <c r="AW353" s="71"/>
      <c r="AX353" s="71"/>
    </row>
    <row r="354" spans="24:50" s="70" customFormat="1" x14ac:dyDescent="0.25"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71"/>
      <c r="AJ354" s="71"/>
      <c r="AK354" s="71"/>
      <c r="AL354" s="71"/>
      <c r="AM354" s="71"/>
      <c r="AN354" s="71"/>
      <c r="AO354" s="71"/>
      <c r="AP354" s="71"/>
      <c r="AQ354" s="71"/>
      <c r="AR354" s="71"/>
      <c r="AS354" s="71"/>
      <c r="AT354" s="71"/>
      <c r="AU354" s="71"/>
      <c r="AV354" s="71"/>
      <c r="AW354" s="71"/>
      <c r="AX354" s="71"/>
    </row>
    <row r="355" spans="24:50" s="70" customFormat="1" x14ac:dyDescent="0.25">
      <c r="X355" s="71"/>
      <c r="Y355" s="71"/>
      <c r="Z355" s="71"/>
      <c r="AA355" s="71"/>
      <c r="AB355" s="71"/>
      <c r="AC355" s="71"/>
      <c r="AD355" s="71"/>
      <c r="AE355" s="71"/>
      <c r="AF355" s="71"/>
      <c r="AG355" s="71"/>
      <c r="AH355" s="71"/>
      <c r="AI355" s="71"/>
      <c r="AJ355" s="71"/>
      <c r="AK355" s="71"/>
      <c r="AL355" s="71"/>
      <c r="AM355" s="71"/>
      <c r="AN355" s="71"/>
      <c r="AO355" s="71"/>
      <c r="AP355" s="71"/>
      <c r="AQ355" s="71"/>
      <c r="AR355" s="71"/>
      <c r="AS355" s="71"/>
      <c r="AT355" s="71"/>
      <c r="AU355" s="71"/>
      <c r="AV355" s="71"/>
      <c r="AW355" s="71"/>
      <c r="AX355" s="71"/>
    </row>
    <row r="356" spans="24:50" s="70" customFormat="1" x14ac:dyDescent="0.25">
      <c r="X356" s="71"/>
      <c r="Y356" s="71"/>
      <c r="Z356" s="71"/>
      <c r="AA356" s="71"/>
      <c r="AB356" s="71"/>
      <c r="AC356" s="71"/>
      <c r="AD356" s="71"/>
      <c r="AE356" s="71"/>
      <c r="AF356" s="71"/>
      <c r="AG356" s="71"/>
      <c r="AH356" s="71"/>
      <c r="AI356" s="71"/>
      <c r="AJ356" s="71"/>
      <c r="AK356" s="71"/>
      <c r="AL356" s="71"/>
      <c r="AM356" s="71"/>
      <c r="AN356" s="71"/>
      <c r="AO356" s="71"/>
      <c r="AP356" s="71"/>
      <c r="AQ356" s="71"/>
      <c r="AR356" s="71"/>
      <c r="AS356" s="71"/>
      <c r="AT356" s="71"/>
      <c r="AU356" s="71"/>
      <c r="AV356" s="71"/>
      <c r="AW356" s="71"/>
      <c r="AX356" s="71"/>
    </row>
    <row r="357" spans="24:50" s="70" customFormat="1" x14ac:dyDescent="0.25">
      <c r="X357" s="71"/>
      <c r="Y357" s="71"/>
      <c r="Z357" s="71"/>
      <c r="AA357" s="71"/>
      <c r="AB357" s="71"/>
      <c r="AC357" s="71"/>
      <c r="AD357" s="71"/>
      <c r="AE357" s="71"/>
      <c r="AF357" s="71"/>
      <c r="AG357" s="71"/>
      <c r="AH357" s="71"/>
      <c r="AI357" s="71"/>
      <c r="AJ357" s="71"/>
      <c r="AK357" s="71"/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  <c r="AW357" s="71"/>
      <c r="AX357" s="71"/>
    </row>
    <row r="358" spans="24:50" s="70" customFormat="1" x14ac:dyDescent="0.25"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</row>
    <row r="359" spans="24:50" s="70" customFormat="1" x14ac:dyDescent="0.25">
      <c r="X359" s="71"/>
      <c r="Y359" s="71"/>
      <c r="Z359" s="71"/>
      <c r="AA359" s="71"/>
      <c r="AB359" s="71"/>
      <c r="AC359" s="71"/>
      <c r="AD359" s="71"/>
      <c r="AE359" s="71"/>
      <c r="AF359" s="71"/>
      <c r="AG359" s="71"/>
      <c r="AH359" s="71"/>
      <c r="AI359" s="71"/>
      <c r="AJ359" s="71"/>
      <c r="AK359" s="71"/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1"/>
    </row>
    <row r="360" spans="24:50" s="70" customFormat="1" x14ac:dyDescent="0.25">
      <c r="X360" s="71"/>
      <c r="Y360" s="71"/>
      <c r="Z360" s="71"/>
      <c r="AA360" s="71"/>
      <c r="AB360" s="71"/>
      <c r="AC360" s="71"/>
      <c r="AD360" s="71"/>
      <c r="AE360" s="71"/>
      <c r="AF360" s="71"/>
      <c r="AG360" s="71"/>
      <c r="AH360" s="71"/>
      <c r="AI360" s="71"/>
      <c r="AJ360" s="71"/>
      <c r="AK360" s="71"/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1"/>
    </row>
    <row r="361" spans="24:50" s="70" customFormat="1" x14ac:dyDescent="0.25">
      <c r="X361" s="71"/>
      <c r="Y361" s="71"/>
      <c r="Z361" s="71"/>
      <c r="AA361" s="71"/>
      <c r="AB361" s="71"/>
      <c r="AC361" s="71"/>
      <c r="AD361" s="71"/>
      <c r="AE361" s="71"/>
      <c r="AF361" s="71"/>
      <c r="AG361" s="71"/>
      <c r="AH361" s="71"/>
      <c r="AI361" s="71"/>
      <c r="AJ361" s="71"/>
      <c r="AK361" s="71"/>
      <c r="AL361" s="71"/>
      <c r="AM361" s="71"/>
      <c r="AN361" s="71"/>
      <c r="AO361" s="71"/>
      <c r="AP361" s="71"/>
      <c r="AQ361" s="71"/>
      <c r="AR361" s="71"/>
      <c r="AS361" s="71"/>
      <c r="AT361" s="71"/>
      <c r="AU361" s="71"/>
      <c r="AV361" s="71"/>
      <c r="AW361" s="71"/>
      <c r="AX361" s="71"/>
    </row>
    <row r="362" spans="24:50" s="70" customFormat="1" x14ac:dyDescent="0.25">
      <c r="X362" s="71"/>
      <c r="Y362" s="71"/>
      <c r="Z362" s="71"/>
      <c r="AA362" s="71"/>
      <c r="AB362" s="71"/>
      <c r="AC362" s="71"/>
      <c r="AD362" s="71"/>
      <c r="AE362" s="71"/>
      <c r="AF362" s="71"/>
      <c r="AG362" s="71"/>
      <c r="AH362" s="71"/>
      <c r="AI362" s="71"/>
      <c r="AJ362" s="71"/>
      <c r="AK362" s="71"/>
      <c r="AL362" s="71"/>
      <c r="AM362" s="71"/>
      <c r="AN362" s="71"/>
      <c r="AO362" s="71"/>
      <c r="AP362" s="71"/>
      <c r="AQ362" s="71"/>
      <c r="AR362" s="71"/>
      <c r="AS362" s="71"/>
      <c r="AT362" s="71"/>
      <c r="AU362" s="71"/>
      <c r="AV362" s="71"/>
      <c r="AW362" s="71"/>
      <c r="AX362" s="71"/>
    </row>
    <row r="363" spans="24:50" s="70" customFormat="1" x14ac:dyDescent="0.25">
      <c r="X363" s="71"/>
      <c r="Y363" s="71"/>
      <c r="Z363" s="71"/>
      <c r="AA363" s="71"/>
      <c r="AB363" s="71"/>
      <c r="AC363" s="71"/>
      <c r="AD363" s="71"/>
      <c r="AE363" s="71"/>
      <c r="AF363" s="71"/>
      <c r="AG363" s="71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71"/>
      <c r="AU363" s="71"/>
      <c r="AV363" s="71"/>
      <c r="AW363" s="71"/>
      <c r="AX363" s="71"/>
    </row>
    <row r="364" spans="24:50" s="70" customFormat="1" x14ac:dyDescent="0.25">
      <c r="X364" s="71"/>
      <c r="Y364" s="71"/>
      <c r="Z364" s="71"/>
      <c r="AA364" s="71"/>
      <c r="AB364" s="71"/>
      <c r="AC364" s="71"/>
      <c r="AD364" s="71"/>
      <c r="AE364" s="71"/>
      <c r="AF364" s="71"/>
      <c r="AG364" s="71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71"/>
      <c r="AU364" s="71"/>
      <c r="AV364" s="71"/>
      <c r="AW364" s="71"/>
      <c r="AX364" s="71"/>
    </row>
    <row r="365" spans="24:50" s="70" customFormat="1" x14ac:dyDescent="0.25">
      <c r="X365" s="71"/>
      <c r="Y365" s="71"/>
      <c r="Z365" s="71"/>
      <c r="AA365" s="71"/>
      <c r="AB365" s="71"/>
      <c r="AC365" s="71"/>
      <c r="AD365" s="71"/>
      <c r="AE365" s="71"/>
      <c r="AF365" s="71"/>
      <c r="AG365" s="71"/>
      <c r="AH365" s="71"/>
      <c r="AI365" s="71"/>
      <c r="AJ365" s="71"/>
      <c r="AK365" s="71"/>
      <c r="AL365" s="71"/>
      <c r="AM365" s="71"/>
      <c r="AN365" s="71"/>
      <c r="AO365" s="71"/>
      <c r="AP365" s="71"/>
      <c r="AQ365" s="71"/>
      <c r="AR365" s="71"/>
      <c r="AS365" s="71"/>
      <c r="AT365" s="71"/>
      <c r="AU365" s="71"/>
      <c r="AV365" s="71"/>
      <c r="AW365" s="71"/>
      <c r="AX365" s="71"/>
    </row>
    <row r="366" spans="24:50" s="70" customFormat="1" x14ac:dyDescent="0.25">
      <c r="X366" s="71"/>
      <c r="Y366" s="71"/>
      <c r="Z366" s="71"/>
      <c r="AA366" s="71"/>
      <c r="AB366" s="71"/>
      <c r="AC366" s="71"/>
      <c r="AD366" s="71"/>
      <c r="AE366" s="71"/>
      <c r="AF366" s="71"/>
      <c r="AG366" s="71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71"/>
      <c r="AU366" s="71"/>
      <c r="AV366" s="71"/>
      <c r="AW366" s="71"/>
      <c r="AX366" s="71"/>
    </row>
    <row r="367" spans="24:50" s="70" customFormat="1" x14ac:dyDescent="0.25">
      <c r="X367" s="71"/>
      <c r="Y367" s="71"/>
      <c r="Z367" s="71"/>
      <c r="AA367" s="71"/>
      <c r="AB367" s="71"/>
      <c r="AC367" s="71"/>
      <c r="AD367" s="71"/>
      <c r="AE367" s="71"/>
      <c r="AF367" s="71"/>
      <c r="AG367" s="71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71"/>
      <c r="AU367" s="71"/>
      <c r="AV367" s="71"/>
      <c r="AW367" s="71"/>
      <c r="AX367" s="71"/>
    </row>
    <row r="368" spans="24:50" s="70" customFormat="1" x14ac:dyDescent="0.25">
      <c r="X368" s="71"/>
      <c r="Y368" s="71"/>
      <c r="Z368" s="71"/>
      <c r="AA368" s="71"/>
      <c r="AB368" s="71"/>
      <c r="AC368" s="71"/>
      <c r="AD368" s="71"/>
      <c r="AE368" s="71"/>
      <c r="AF368" s="71"/>
      <c r="AG368" s="71"/>
      <c r="AH368" s="71"/>
      <c r="AI368" s="71"/>
      <c r="AJ368" s="71"/>
      <c r="AK368" s="71"/>
      <c r="AL368" s="71"/>
      <c r="AM368" s="71"/>
      <c r="AN368" s="71"/>
      <c r="AO368" s="71"/>
      <c r="AP368" s="71"/>
      <c r="AQ368" s="71"/>
      <c r="AR368" s="71"/>
      <c r="AS368" s="71"/>
      <c r="AT368" s="71"/>
      <c r="AU368" s="71"/>
      <c r="AV368" s="71"/>
      <c r="AW368" s="71"/>
      <c r="AX368" s="71"/>
    </row>
    <row r="369" spans="24:50" s="70" customFormat="1" x14ac:dyDescent="0.25">
      <c r="X369" s="71"/>
      <c r="Y369" s="71"/>
      <c r="Z369" s="71"/>
      <c r="AA369" s="71"/>
      <c r="AB369" s="71"/>
      <c r="AC369" s="71"/>
      <c r="AD369" s="71"/>
      <c r="AE369" s="71"/>
      <c r="AF369" s="71"/>
      <c r="AG369" s="71"/>
      <c r="AH369" s="71"/>
      <c r="AI369" s="71"/>
      <c r="AJ369" s="71"/>
      <c r="AK369" s="71"/>
      <c r="AL369" s="71"/>
      <c r="AM369" s="71"/>
      <c r="AN369" s="71"/>
      <c r="AO369" s="71"/>
      <c r="AP369" s="71"/>
      <c r="AQ369" s="71"/>
      <c r="AR369" s="71"/>
      <c r="AS369" s="71"/>
      <c r="AT369" s="71"/>
      <c r="AU369" s="71"/>
      <c r="AV369" s="71"/>
      <c r="AW369" s="71"/>
      <c r="AX369" s="71"/>
    </row>
    <row r="370" spans="24:50" s="70" customFormat="1" x14ac:dyDescent="0.25"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71"/>
      <c r="AJ370" s="71"/>
      <c r="AK370" s="71"/>
      <c r="AL370" s="71"/>
      <c r="AM370" s="71"/>
      <c r="AN370" s="71"/>
      <c r="AO370" s="71"/>
      <c r="AP370" s="71"/>
      <c r="AQ370" s="71"/>
      <c r="AR370" s="71"/>
      <c r="AS370" s="71"/>
      <c r="AT370" s="71"/>
      <c r="AU370" s="71"/>
      <c r="AV370" s="71"/>
      <c r="AW370" s="71"/>
      <c r="AX370" s="71"/>
    </row>
    <row r="371" spans="24:50" s="70" customFormat="1" x14ac:dyDescent="0.25"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71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71"/>
      <c r="AU371" s="71"/>
      <c r="AV371" s="71"/>
      <c r="AW371" s="71"/>
      <c r="AX371" s="71"/>
    </row>
    <row r="372" spans="24:50" s="70" customFormat="1" x14ac:dyDescent="0.25"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  <c r="AV372" s="71"/>
      <c r="AW372" s="71"/>
      <c r="AX372" s="71"/>
    </row>
    <row r="373" spans="24:50" s="70" customFormat="1" x14ac:dyDescent="0.25"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  <c r="AV373" s="71"/>
      <c r="AW373" s="71"/>
      <c r="AX373" s="71"/>
    </row>
    <row r="374" spans="24:50" s="70" customFormat="1" x14ac:dyDescent="0.25"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  <c r="AV374" s="71"/>
      <c r="AW374" s="71"/>
      <c r="AX374" s="71"/>
    </row>
    <row r="375" spans="24:50" s="70" customFormat="1" x14ac:dyDescent="0.25">
      <c r="X375" s="71"/>
      <c r="Y375" s="71"/>
      <c r="Z375" s="71"/>
      <c r="AA375" s="71"/>
      <c r="AB375" s="71"/>
      <c r="AC375" s="71"/>
      <c r="AD375" s="71"/>
      <c r="AE375" s="71"/>
      <c r="AF375" s="71"/>
      <c r="AG375" s="71"/>
      <c r="AH375" s="71"/>
      <c r="AI375" s="71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71"/>
      <c r="AU375" s="71"/>
      <c r="AV375" s="71"/>
      <c r="AW375" s="71"/>
      <c r="AX375" s="71"/>
    </row>
    <row r="376" spans="24:50" s="70" customFormat="1" x14ac:dyDescent="0.25">
      <c r="X376" s="71"/>
      <c r="Y376" s="71"/>
      <c r="Z376" s="71"/>
      <c r="AA376" s="71"/>
      <c r="AB376" s="71"/>
      <c r="AC376" s="71"/>
      <c r="AD376" s="71"/>
      <c r="AE376" s="71"/>
      <c r="AF376" s="71"/>
      <c r="AG376" s="71"/>
      <c r="AH376" s="71"/>
      <c r="AI376" s="71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71"/>
      <c r="AU376" s="71"/>
      <c r="AV376" s="71"/>
      <c r="AW376" s="71"/>
      <c r="AX376" s="71"/>
    </row>
    <row r="377" spans="24:50" s="70" customFormat="1" x14ac:dyDescent="0.25">
      <c r="X377" s="71"/>
      <c r="Y377" s="71"/>
      <c r="Z377" s="71"/>
      <c r="AA377" s="71"/>
      <c r="AB377" s="71"/>
      <c r="AC377" s="71"/>
      <c r="AD377" s="71"/>
      <c r="AE377" s="71"/>
      <c r="AF377" s="71"/>
      <c r="AG377" s="71"/>
      <c r="AH377" s="71"/>
      <c r="AI377" s="71"/>
      <c r="AJ377" s="71"/>
      <c r="AK377" s="71"/>
      <c r="AL377" s="71"/>
      <c r="AM377" s="71"/>
      <c r="AN377" s="71"/>
      <c r="AO377" s="71"/>
      <c r="AP377" s="71"/>
      <c r="AQ377" s="71"/>
      <c r="AR377" s="71"/>
      <c r="AS377" s="71"/>
      <c r="AT377" s="71"/>
      <c r="AU377" s="71"/>
      <c r="AV377" s="71"/>
      <c r="AW377" s="71"/>
      <c r="AX377" s="71"/>
    </row>
    <row r="378" spans="24:50" s="70" customFormat="1" x14ac:dyDescent="0.25">
      <c r="X378" s="71"/>
      <c r="Y378" s="71"/>
      <c r="Z378" s="71"/>
      <c r="AA378" s="71"/>
      <c r="AB378" s="71"/>
      <c r="AC378" s="71"/>
      <c r="AD378" s="71"/>
      <c r="AE378" s="71"/>
      <c r="AF378" s="71"/>
      <c r="AG378" s="71"/>
      <c r="AH378" s="71"/>
      <c r="AI378" s="71"/>
      <c r="AJ378" s="71"/>
      <c r="AK378" s="71"/>
      <c r="AL378" s="71"/>
      <c r="AM378" s="71"/>
      <c r="AN378" s="71"/>
      <c r="AO378" s="71"/>
      <c r="AP378" s="71"/>
      <c r="AQ378" s="71"/>
      <c r="AR378" s="71"/>
      <c r="AS378" s="71"/>
      <c r="AT378" s="71"/>
      <c r="AU378" s="71"/>
      <c r="AV378" s="71"/>
      <c r="AW378" s="71"/>
      <c r="AX378" s="71"/>
    </row>
    <row r="379" spans="24:50" s="70" customFormat="1" x14ac:dyDescent="0.25"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71"/>
      <c r="AU379" s="71"/>
      <c r="AV379" s="71"/>
      <c r="AW379" s="71"/>
      <c r="AX379" s="71"/>
    </row>
    <row r="380" spans="24:50" s="70" customFormat="1" x14ac:dyDescent="0.25"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71"/>
      <c r="AI380" s="71"/>
      <c r="AJ380" s="71"/>
      <c r="AK380" s="71"/>
      <c r="AL380" s="71"/>
      <c r="AM380" s="71"/>
      <c r="AN380" s="71"/>
      <c r="AO380" s="71"/>
      <c r="AP380" s="71"/>
      <c r="AQ380" s="71"/>
      <c r="AR380" s="71"/>
      <c r="AS380" s="71"/>
      <c r="AT380" s="71"/>
      <c r="AU380" s="71"/>
      <c r="AV380" s="71"/>
      <c r="AW380" s="71"/>
      <c r="AX380" s="71"/>
    </row>
    <row r="381" spans="24:50" s="70" customFormat="1" x14ac:dyDescent="0.25">
      <c r="X381" s="71"/>
      <c r="Y381" s="71"/>
      <c r="Z381" s="71"/>
      <c r="AA381" s="71"/>
      <c r="AB381" s="71"/>
      <c r="AC381" s="71"/>
      <c r="AD381" s="71"/>
      <c r="AE381" s="71"/>
      <c r="AF381" s="71"/>
      <c r="AG381" s="71"/>
      <c r="AH381" s="71"/>
      <c r="AI381" s="71"/>
      <c r="AJ381" s="71"/>
      <c r="AK381" s="71"/>
      <c r="AL381" s="71"/>
      <c r="AM381" s="71"/>
      <c r="AN381" s="71"/>
      <c r="AO381" s="71"/>
      <c r="AP381" s="71"/>
      <c r="AQ381" s="71"/>
      <c r="AR381" s="71"/>
      <c r="AS381" s="71"/>
      <c r="AT381" s="71"/>
      <c r="AU381" s="71"/>
      <c r="AV381" s="71"/>
      <c r="AW381" s="71"/>
      <c r="AX381" s="71"/>
    </row>
    <row r="382" spans="24:50" s="70" customFormat="1" x14ac:dyDescent="0.25">
      <c r="X382" s="71"/>
      <c r="Y382" s="71"/>
      <c r="Z382" s="71"/>
      <c r="AA382" s="71"/>
      <c r="AB382" s="71"/>
      <c r="AC382" s="71"/>
      <c r="AD382" s="71"/>
      <c r="AE382" s="71"/>
      <c r="AF382" s="71"/>
      <c r="AG382" s="71"/>
      <c r="AH382" s="71"/>
      <c r="AI382" s="71"/>
      <c r="AJ382" s="71"/>
      <c r="AK382" s="71"/>
      <c r="AL382" s="71"/>
      <c r="AM382" s="71"/>
      <c r="AN382" s="71"/>
      <c r="AO382" s="71"/>
      <c r="AP382" s="71"/>
      <c r="AQ382" s="71"/>
      <c r="AR382" s="71"/>
      <c r="AS382" s="71"/>
      <c r="AT382" s="71"/>
      <c r="AU382" s="71"/>
      <c r="AV382" s="71"/>
      <c r="AW382" s="71"/>
      <c r="AX382" s="71"/>
    </row>
    <row r="383" spans="24:50" s="70" customFormat="1" x14ac:dyDescent="0.25">
      <c r="X383" s="71"/>
      <c r="Y383" s="71"/>
      <c r="Z383" s="71"/>
      <c r="AA383" s="71"/>
      <c r="AB383" s="71"/>
      <c r="AC383" s="71"/>
      <c r="AD383" s="71"/>
      <c r="AE383" s="71"/>
      <c r="AF383" s="71"/>
      <c r="AG383" s="71"/>
      <c r="AH383" s="71"/>
      <c r="AI383" s="71"/>
      <c r="AJ383" s="71"/>
      <c r="AK383" s="71"/>
      <c r="AL383" s="71"/>
      <c r="AM383" s="71"/>
      <c r="AN383" s="71"/>
      <c r="AO383" s="71"/>
      <c r="AP383" s="71"/>
      <c r="AQ383" s="71"/>
      <c r="AR383" s="71"/>
      <c r="AS383" s="71"/>
      <c r="AT383" s="71"/>
      <c r="AU383" s="71"/>
      <c r="AV383" s="71"/>
      <c r="AW383" s="71"/>
      <c r="AX383" s="71"/>
    </row>
    <row r="384" spans="24:50" s="70" customFormat="1" x14ac:dyDescent="0.25"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  <c r="AV384" s="71"/>
      <c r="AW384" s="71"/>
      <c r="AX384" s="71"/>
    </row>
    <row r="385" spans="24:50" s="70" customFormat="1" x14ac:dyDescent="0.25">
      <c r="X385" s="71"/>
      <c r="Y385" s="71"/>
      <c r="Z385" s="71"/>
      <c r="AA385" s="71"/>
      <c r="AB385" s="71"/>
      <c r="AC385" s="71"/>
      <c r="AD385" s="71"/>
      <c r="AE385" s="71"/>
      <c r="AF385" s="71"/>
      <c r="AG385" s="71"/>
      <c r="AH385" s="71"/>
      <c r="AI385" s="71"/>
      <c r="AJ385" s="71"/>
      <c r="AK385" s="71"/>
      <c r="AL385" s="71"/>
      <c r="AM385" s="71"/>
      <c r="AN385" s="71"/>
      <c r="AO385" s="71"/>
      <c r="AP385" s="71"/>
      <c r="AQ385" s="71"/>
      <c r="AR385" s="71"/>
      <c r="AS385" s="71"/>
      <c r="AT385" s="71"/>
      <c r="AU385" s="71"/>
      <c r="AV385" s="71"/>
      <c r="AW385" s="71"/>
      <c r="AX385" s="71"/>
    </row>
    <row r="386" spans="24:50" s="70" customFormat="1" x14ac:dyDescent="0.25">
      <c r="X386" s="71"/>
      <c r="Y386" s="71"/>
      <c r="Z386" s="71"/>
      <c r="AA386" s="71"/>
      <c r="AB386" s="71"/>
      <c r="AC386" s="71"/>
      <c r="AD386" s="71"/>
      <c r="AE386" s="71"/>
      <c r="AF386" s="71"/>
      <c r="AG386" s="71"/>
      <c r="AH386" s="71"/>
      <c r="AI386" s="71"/>
      <c r="AJ386" s="71"/>
      <c r="AK386" s="71"/>
      <c r="AL386" s="71"/>
      <c r="AM386" s="71"/>
      <c r="AN386" s="71"/>
      <c r="AO386" s="71"/>
      <c r="AP386" s="71"/>
      <c r="AQ386" s="71"/>
      <c r="AR386" s="71"/>
      <c r="AS386" s="71"/>
      <c r="AT386" s="71"/>
      <c r="AU386" s="71"/>
      <c r="AV386" s="71"/>
      <c r="AW386" s="71"/>
      <c r="AX386" s="71"/>
    </row>
    <row r="387" spans="24:50" s="70" customFormat="1" x14ac:dyDescent="0.25">
      <c r="X387" s="71"/>
      <c r="Y387" s="71"/>
      <c r="Z387" s="71"/>
      <c r="AA387" s="71"/>
      <c r="AB387" s="71"/>
      <c r="AC387" s="71"/>
      <c r="AD387" s="71"/>
      <c r="AE387" s="71"/>
      <c r="AF387" s="71"/>
      <c r="AG387" s="71"/>
      <c r="AH387" s="71"/>
      <c r="AI387" s="71"/>
      <c r="AJ387" s="71"/>
      <c r="AK387" s="71"/>
      <c r="AL387" s="71"/>
      <c r="AM387" s="71"/>
      <c r="AN387" s="71"/>
      <c r="AO387" s="71"/>
      <c r="AP387" s="71"/>
      <c r="AQ387" s="71"/>
      <c r="AR387" s="71"/>
      <c r="AS387" s="71"/>
      <c r="AT387" s="71"/>
      <c r="AU387" s="71"/>
      <c r="AV387" s="71"/>
      <c r="AW387" s="71"/>
      <c r="AX387" s="71"/>
    </row>
    <row r="388" spans="24:50" s="70" customFormat="1" x14ac:dyDescent="0.25">
      <c r="X388" s="71"/>
      <c r="Y388" s="71"/>
      <c r="Z388" s="71"/>
      <c r="AA388" s="71"/>
      <c r="AB388" s="71"/>
      <c r="AC388" s="71"/>
      <c r="AD388" s="71"/>
      <c r="AE388" s="71"/>
      <c r="AF388" s="71"/>
      <c r="AG388" s="71"/>
      <c r="AH388" s="71"/>
      <c r="AI388" s="71"/>
      <c r="AJ388" s="71"/>
      <c r="AK388" s="71"/>
      <c r="AL388" s="71"/>
      <c r="AM388" s="71"/>
      <c r="AN388" s="71"/>
      <c r="AO388" s="71"/>
      <c r="AP388" s="71"/>
      <c r="AQ388" s="71"/>
      <c r="AR388" s="71"/>
      <c r="AS388" s="71"/>
      <c r="AT388" s="71"/>
      <c r="AU388" s="71"/>
      <c r="AV388" s="71"/>
      <c r="AW388" s="71"/>
      <c r="AX388" s="71"/>
    </row>
    <row r="389" spans="24:50" s="70" customFormat="1" x14ac:dyDescent="0.25">
      <c r="X389" s="71"/>
      <c r="Y389" s="71"/>
      <c r="Z389" s="71"/>
      <c r="AA389" s="71"/>
      <c r="AB389" s="71"/>
      <c r="AC389" s="71"/>
      <c r="AD389" s="71"/>
      <c r="AE389" s="71"/>
      <c r="AF389" s="71"/>
      <c r="AG389" s="71"/>
      <c r="AH389" s="71"/>
      <c r="AI389" s="71"/>
      <c r="AJ389" s="71"/>
      <c r="AK389" s="71"/>
      <c r="AL389" s="71"/>
      <c r="AM389" s="71"/>
      <c r="AN389" s="71"/>
      <c r="AO389" s="71"/>
      <c r="AP389" s="71"/>
      <c r="AQ389" s="71"/>
      <c r="AR389" s="71"/>
      <c r="AS389" s="71"/>
      <c r="AT389" s="71"/>
      <c r="AU389" s="71"/>
      <c r="AV389" s="71"/>
      <c r="AW389" s="71"/>
      <c r="AX389" s="71"/>
    </row>
    <row r="390" spans="24:50" s="70" customFormat="1" x14ac:dyDescent="0.25">
      <c r="X390" s="71"/>
      <c r="Y390" s="71"/>
      <c r="Z390" s="71"/>
      <c r="AA390" s="71"/>
      <c r="AB390" s="71"/>
      <c r="AC390" s="71"/>
      <c r="AD390" s="71"/>
      <c r="AE390" s="71"/>
      <c r="AF390" s="71"/>
      <c r="AG390" s="71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  <c r="AV390" s="71"/>
      <c r="AW390" s="71"/>
      <c r="AX390" s="71"/>
    </row>
    <row r="391" spans="24:50" s="70" customFormat="1" x14ac:dyDescent="0.25"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  <c r="AV391" s="71"/>
      <c r="AW391" s="71"/>
      <c r="AX391" s="71"/>
    </row>
    <row r="392" spans="24:50" s="70" customFormat="1" x14ac:dyDescent="0.25">
      <c r="X392" s="71"/>
      <c r="Y392" s="71"/>
      <c r="Z392" s="71"/>
      <c r="AA392" s="71"/>
      <c r="AB392" s="71"/>
      <c r="AC392" s="71"/>
      <c r="AD392" s="71"/>
      <c r="AE392" s="71"/>
      <c r="AF392" s="71"/>
      <c r="AG392" s="71"/>
      <c r="AH392" s="71"/>
      <c r="AI392" s="71"/>
      <c r="AJ392" s="71"/>
      <c r="AK392" s="71"/>
      <c r="AL392" s="71"/>
      <c r="AM392" s="71"/>
      <c r="AN392" s="71"/>
      <c r="AO392" s="71"/>
      <c r="AP392" s="71"/>
      <c r="AQ392" s="71"/>
      <c r="AR392" s="71"/>
      <c r="AS392" s="71"/>
      <c r="AT392" s="71"/>
      <c r="AU392" s="71"/>
      <c r="AV392" s="71"/>
      <c r="AW392" s="71"/>
      <c r="AX392" s="71"/>
    </row>
    <row r="393" spans="24:50" s="70" customFormat="1" x14ac:dyDescent="0.25">
      <c r="X393" s="71"/>
      <c r="Y393" s="71"/>
      <c r="Z393" s="71"/>
      <c r="AA393" s="71"/>
      <c r="AB393" s="71"/>
      <c r="AC393" s="71"/>
      <c r="AD393" s="71"/>
      <c r="AE393" s="71"/>
      <c r="AF393" s="71"/>
      <c r="AG393" s="71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  <c r="AV393" s="71"/>
      <c r="AW393" s="71"/>
      <c r="AX393" s="71"/>
    </row>
    <row r="394" spans="24:50" s="70" customFormat="1" x14ac:dyDescent="0.25"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S394" s="71"/>
      <c r="AT394" s="71"/>
      <c r="AU394" s="71"/>
      <c r="AV394" s="71"/>
      <c r="AW394" s="71"/>
      <c r="AX394" s="71"/>
    </row>
    <row r="395" spans="24:50" s="70" customFormat="1" x14ac:dyDescent="0.25">
      <c r="X395" s="71"/>
      <c r="Y395" s="71"/>
      <c r="Z395" s="71"/>
      <c r="AA395" s="71"/>
      <c r="AB395" s="71"/>
      <c r="AC395" s="71"/>
      <c r="AD395" s="71"/>
      <c r="AE395" s="71"/>
      <c r="AF395" s="71"/>
      <c r="AG395" s="71"/>
      <c r="AH395" s="71"/>
      <c r="AI395" s="71"/>
      <c r="AJ395" s="71"/>
      <c r="AK395" s="71"/>
      <c r="AL395" s="71"/>
      <c r="AM395" s="71"/>
      <c r="AN395" s="71"/>
      <c r="AO395" s="71"/>
      <c r="AP395" s="71"/>
      <c r="AQ395" s="71"/>
      <c r="AR395" s="71"/>
      <c r="AS395" s="71"/>
      <c r="AT395" s="71"/>
      <c r="AU395" s="71"/>
      <c r="AV395" s="71"/>
      <c r="AW395" s="71"/>
      <c r="AX395" s="71"/>
    </row>
    <row r="396" spans="24:50" s="70" customFormat="1" x14ac:dyDescent="0.25"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  <c r="AV396" s="71"/>
      <c r="AW396" s="71"/>
      <c r="AX396" s="71"/>
    </row>
    <row r="397" spans="24:50" s="70" customFormat="1" x14ac:dyDescent="0.25"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  <c r="AV397" s="71"/>
      <c r="AW397" s="71"/>
      <c r="AX397" s="71"/>
    </row>
    <row r="398" spans="24:50" s="70" customFormat="1" x14ac:dyDescent="0.25"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  <c r="AV398" s="71"/>
      <c r="AW398" s="71"/>
      <c r="AX398" s="71"/>
    </row>
    <row r="399" spans="24:50" s="70" customFormat="1" x14ac:dyDescent="0.25"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  <c r="AW399" s="71"/>
      <c r="AX399" s="71"/>
    </row>
    <row r="400" spans="24:50" s="70" customFormat="1" x14ac:dyDescent="0.25"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  <c r="AV400" s="71"/>
      <c r="AW400" s="71"/>
      <c r="AX400" s="71"/>
    </row>
    <row r="401" spans="24:50" s="70" customFormat="1" x14ac:dyDescent="0.25"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  <c r="AV401" s="71"/>
      <c r="AW401" s="71"/>
      <c r="AX401" s="71"/>
    </row>
    <row r="402" spans="24:50" s="70" customFormat="1" x14ac:dyDescent="0.25">
      <c r="X402" s="71"/>
      <c r="Y402" s="71"/>
      <c r="Z402" s="71"/>
      <c r="AA402" s="71"/>
      <c r="AB402" s="71"/>
      <c r="AC402" s="71"/>
      <c r="AD402" s="71"/>
      <c r="AE402" s="71"/>
      <c r="AF402" s="71"/>
      <c r="AG402" s="71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71"/>
      <c r="AS402" s="71"/>
      <c r="AT402" s="71"/>
      <c r="AU402" s="71"/>
      <c r="AV402" s="71"/>
      <c r="AW402" s="71"/>
      <c r="AX402" s="71"/>
    </row>
    <row r="403" spans="24:50" s="70" customFormat="1" x14ac:dyDescent="0.25">
      <c r="X403" s="71"/>
      <c r="Y403" s="71"/>
      <c r="Z403" s="71"/>
      <c r="AA403" s="71"/>
      <c r="AB403" s="71"/>
      <c r="AC403" s="71"/>
      <c r="AD403" s="71"/>
      <c r="AE403" s="71"/>
      <c r="AF403" s="71"/>
      <c r="AG403" s="71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S403" s="71"/>
      <c r="AT403" s="71"/>
      <c r="AU403" s="71"/>
      <c r="AV403" s="71"/>
      <c r="AW403" s="71"/>
      <c r="AX403" s="71"/>
    </row>
    <row r="404" spans="24:50" s="70" customFormat="1" x14ac:dyDescent="0.25">
      <c r="X404" s="71"/>
      <c r="Y404" s="71"/>
      <c r="Z404" s="71"/>
      <c r="AA404" s="71"/>
      <c r="AB404" s="71"/>
      <c r="AC404" s="71"/>
      <c r="AD404" s="71"/>
      <c r="AE404" s="71"/>
      <c r="AF404" s="71"/>
      <c r="AG404" s="71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  <c r="AV404" s="71"/>
      <c r="AW404" s="71"/>
      <c r="AX404" s="71"/>
    </row>
    <row r="405" spans="24:50" s="70" customFormat="1" x14ac:dyDescent="0.25">
      <c r="X405" s="71"/>
      <c r="Y405" s="71"/>
      <c r="Z405" s="71"/>
      <c r="AA405" s="71"/>
      <c r="AB405" s="71"/>
      <c r="AC405" s="71"/>
      <c r="AD405" s="71"/>
      <c r="AE405" s="71"/>
      <c r="AF405" s="71"/>
      <c r="AG405" s="71"/>
      <c r="AH405" s="71"/>
      <c r="AI405" s="71"/>
      <c r="AJ405" s="71"/>
      <c r="AK405" s="71"/>
      <c r="AL405" s="71"/>
      <c r="AM405" s="71"/>
      <c r="AN405" s="71"/>
      <c r="AO405" s="71"/>
      <c r="AP405" s="71"/>
      <c r="AQ405" s="71"/>
      <c r="AR405" s="71"/>
      <c r="AS405" s="71"/>
      <c r="AT405" s="71"/>
      <c r="AU405" s="71"/>
      <c r="AV405" s="71"/>
      <c r="AW405" s="71"/>
      <c r="AX405" s="71"/>
    </row>
    <row r="406" spans="24:50" s="70" customFormat="1" x14ac:dyDescent="0.25"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71"/>
      <c r="AJ406" s="71"/>
      <c r="AK406" s="71"/>
      <c r="AL406" s="71"/>
      <c r="AM406" s="71"/>
      <c r="AN406" s="71"/>
      <c r="AO406" s="71"/>
      <c r="AP406" s="71"/>
      <c r="AQ406" s="71"/>
      <c r="AR406" s="71"/>
      <c r="AS406" s="71"/>
      <c r="AT406" s="71"/>
      <c r="AU406" s="71"/>
      <c r="AV406" s="71"/>
      <c r="AW406" s="71"/>
      <c r="AX406" s="71"/>
    </row>
    <row r="407" spans="24:50" s="70" customFormat="1" x14ac:dyDescent="0.25"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S407" s="71"/>
      <c r="AT407" s="71"/>
      <c r="AU407" s="71"/>
      <c r="AV407" s="71"/>
      <c r="AW407" s="71"/>
      <c r="AX407" s="71"/>
    </row>
    <row r="408" spans="24:50" s="70" customFormat="1" x14ac:dyDescent="0.25"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  <c r="AV408" s="71"/>
      <c r="AW408" s="71"/>
      <c r="AX408" s="71"/>
    </row>
    <row r="409" spans="24:50" s="70" customFormat="1" x14ac:dyDescent="0.25"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  <c r="AW409" s="71"/>
      <c r="AX409" s="71"/>
    </row>
    <row r="410" spans="24:50" s="70" customFormat="1" x14ac:dyDescent="0.25">
      <c r="X410" s="71"/>
      <c r="Y410" s="71"/>
      <c r="Z410" s="71"/>
      <c r="AA410" s="71"/>
      <c r="AB410" s="71"/>
      <c r="AC410" s="71"/>
      <c r="AD410" s="71"/>
      <c r="AE410" s="71"/>
      <c r="AF410" s="71"/>
      <c r="AG410" s="71"/>
      <c r="AH410" s="71"/>
      <c r="AI410" s="71"/>
      <c r="AJ410" s="71"/>
      <c r="AK410" s="71"/>
      <c r="AL410" s="71"/>
      <c r="AM410" s="71"/>
      <c r="AN410" s="71"/>
      <c r="AO410" s="71"/>
      <c r="AP410" s="71"/>
      <c r="AQ410" s="71"/>
      <c r="AR410" s="71"/>
      <c r="AS410" s="71"/>
      <c r="AT410" s="71"/>
      <c r="AU410" s="71"/>
      <c r="AV410" s="71"/>
      <c r="AW410" s="71"/>
      <c r="AX410" s="71"/>
    </row>
    <row r="411" spans="24:50" s="70" customFormat="1" x14ac:dyDescent="0.25">
      <c r="X411" s="71"/>
      <c r="Y411" s="71"/>
      <c r="Z411" s="71"/>
      <c r="AA411" s="71"/>
      <c r="AB411" s="71"/>
      <c r="AC411" s="71"/>
      <c r="AD411" s="71"/>
      <c r="AE411" s="71"/>
      <c r="AF411" s="71"/>
      <c r="AG411" s="71"/>
      <c r="AH411" s="71"/>
      <c r="AI411" s="71"/>
      <c r="AJ411" s="71"/>
      <c r="AK411" s="71"/>
      <c r="AL411" s="71"/>
      <c r="AM411" s="71"/>
      <c r="AN411" s="71"/>
      <c r="AO411" s="71"/>
      <c r="AP411" s="71"/>
      <c r="AQ411" s="71"/>
      <c r="AR411" s="71"/>
      <c r="AS411" s="71"/>
      <c r="AT411" s="71"/>
      <c r="AU411" s="71"/>
      <c r="AV411" s="71"/>
      <c r="AW411" s="71"/>
      <c r="AX411" s="71"/>
    </row>
    <row r="412" spans="24:50" s="70" customFormat="1" x14ac:dyDescent="0.25">
      <c r="X412" s="71"/>
      <c r="Y412" s="71"/>
      <c r="Z412" s="71"/>
      <c r="AA412" s="71"/>
      <c r="AB412" s="71"/>
      <c r="AC412" s="71"/>
      <c r="AD412" s="71"/>
      <c r="AE412" s="71"/>
      <c r="AF412" s="71"/>
      <c r="AG412" s="71"/>
      <c r="AH412" s="71"/>
      <c r="AI412" s="71"/>
      <c r="AJ412" s="71"/>
      <c r="AK412" s="71"/>
      <c r="AL412" s="71"/>
      <c r="AM412" s="71"/>
      <c r="AN412" s="71"/>
      <c r="AO412" s="71"/>
      <c r="AP412" s="71"/>
      <c r="AQ412" s="71"/>
      <c r="AR412" s="71"/>
      <c r="AS412" s="71"/>
      <c r="AT412" s="71"/>
      <c r="AU412" s="71"/>
      <c r="AV412" s="71"/>
      <c r="AW412" s="71"/>
      <c r="AX412" s="71"/>
    </row>
    <row r="413" spans="24:50" s="70" customFormat="1" x14ac:dyDescent="0.25">
      <c r="X413" s="71"/>
      <c r="Y413" s="71"/>
      <c r="Z413" s="71"/>
      <c r="AA413" s="71"/>
      <c r="AB413" s="71"/>
      <c r="AC413" s="71"/>
      <c r="AD413" s="71"/>
      <c r="AE413" s="71"/>
      <c r="AF413" s="71"/>
      <c r="AG413" s="71"/>
      <c r="AH413" s="71"/>
      <c r="AI413" s="71"/>
      <c r="AJ413" s="71"/>
      <c r="AK413" s="71"/>
      <c r="AL413" s="71"/>
      <c r="AM413" s="71"/>
      <c r="AN413" s="71"/>
      <c r="AO413" s="71"/>
      <c r="AP413" s="71"/>
      <c r="AQ413" s="71"/>
      <c r="AR413" s="71"/>
      <c r="AS413" s="71"/>
      <c r="AT413" s="71"/>
      <c r="AU413" s="71"/>
      <c r="AV413" s="71"/>
      <c r="AW413" s="71"/>
      <c r="AX413" s="71"/>
    </row>
    <row r="414" spans="24:50" s="70" customFormat="1" x14ac:dyDescent="0.25">
      <c r="X414" s="71"/>
      <c r="Y414" s="71"/>
      <c r="Z414" s="71"/>
      <c r="AA414" s="71"/>
      <c r="AB414" s="71"/>
      <c r="AC414" s="71"/>
      <c r="AD414" s="71"/>
      <c r="AE414" s="71"/>
      <c r="AF414" s="71"/>
      <c r="AG414" s="71"/>
      <c r="AH414" s="71"/>
      <c r="AI414" s="71"/>
      <c r="AJ414" s="71"/>
      <c r="AK414" s="71"/>
      <c r="AL414" s="71"/>
      <c r="AM414" s="71"/>
      <c r="AN414" s="71"/>
      <c r="AO414" s="71"/>
      <c r="AP414" s="71"/>
      <c r="AQ414" s="71"/>
      <c r="AR414" s="71"/>
      <c r="AS414" s="71"/>
      <c r="AT414" s="71"/>
      <c r="AU414" s="71"/>
      <c r="AV414" s="71"/>
      <c r="AW414" s="71"/>
      <c r="AX414" s="71"/>
    </row>
    <row r="415" spans="24:50" s="70" customFormat="1" x14ac:dyDescent="0.25">
      <c r="X415" s="71"/>
      <c r="Y415" s="71"/>
      <c r="Z415" s="71"/>
      <c r="AA415" s="71"/>
      <c r="AB415" s="71"/>
      <c r="AC415" s="71"/>
      <c r="AD415" s="71"/>
      <c r="AE415" s="71"/>
      <c r="AF415" s="71"/>
      <c r="AG415" s="71"/>
      <c r="AH415" s="71"/>
      <c r="AI415" s="71"/>
      <c r="AJ415" s="71"/>
      <c r="AK415" s="71"/>
      <c r="AL415" s="71"/>
      <c r="AM415" s="71"/>
      <c r="AN415" s="71"/>
      <c r="AO415" s="71"/>
      <c r="AP415" s="71"/>
      <c r="AQ415" s="71"/>
      <c r="AR415" s="71"/>
      <c r="AS415" s="71"/>
      <c r="AT415" s="71"/>
      <c r="AU415" s="71"/>
      <c r="AV415" s="71"/>
      <c r="AW415" s="71"/>
      <c r="AX415" s="71"/>
    </row>
    <row r="416" spans="24:50" s="70" customFormat="1" x14ac:dyDescent="0.25">
      <c r="X416" s="71"/>
      <c r="Y416" s="71"/>
      <c r="Z416" s="71"/>
      <c r="AA416" s="71"/>
      <c r="AB416" s="71"/>
      <c r="AC416" s="71"/>
      <c r="AD416" s="71"/>
      <c r="AE416" s="71"/>
      <c r="AF416" s="71"/>
      <c r="AG416" s="71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  <c r="AV416" s="71"/>
      <c r="AW416" s="71"/>
      <c r="AX416" s="71"/>
    </row>
    <row r="417" spans="24:50" s="70" customFormat="1" x14ac:dyDescent="0.25">
      <c r="X417" s="71"/>
      <c r="Y417" s="71"/>
      <c r="Z417" s="71"/>
      <c r="AA417" s="71"/>
      <c r="AB417" s="71"/>
      <c r="AC417" s="71"/>
      <c r="AD417" s="71"/>
      <c r="AE417" s="71"/>
      <c r="AF417" s="71"/>
      <c r="AG417" s="71"/>
      <c r="AH417" s="71"/>
      <c r="AI417" s="71"/>
      <c r="AJ417" s="71"/>
      <c r="AK417" s="71"/>
      <c r="AL417" s="71"/>
      <c r="AM417" s="71"/>
      <c r="AN417" s="71"/>
      <c r="AO417" s="71"/>
      <c r="AP417" s="71"/>
      <c r="AQ417" s="71"/>
      <c r="AR417" s="71"/>
      <c r="AS417" s="71"/>
      <c r="AT417" s="71"/>
      <c r="AU417" s="71"/>
      <c r="AV417" s="71"/>
      <c r="AW417" s="71"/>
      <c r="AX417" s="71"/>
    </row>
    <row r="418" spans="24:50" s="70" customFormat="1" x14ac:dyDescent="0.25">
      <c r="X418" s="71"/>
      <c r="Y418" s="71"/>
      <c r="Z418" s="71"/>
      <c r="AA418" s="71"/>
      <c r="AB418" s="71"/>
      <c r="AC418" s="71"/>
      <c r="AD418" s="71"/>
      <c r="AE418" s="71"/>
      <c r="AF418" s="71"/>
      <c r="AG418" s="71"/>
      <c r="AH418" s="71"/>
      <c r="AI418" s="71"/>
      <c r="AJ418" s="71"/>
      <c r="AK418" s="71"/>
      <c r="AL418" s="71"/>
      <c r="AM418" s="71"/>
      <c r="AN418" s="71"/>
      <c r="AO418" s="71"/>
      <c r="AP418" s="71"/>
      <c r="AQ418" s="71"/>
      <c r="AR418" s="71"/>
      <c r="AS418" s="71"/>
      <c r="AT418" s="71"/>
      <c r="AU418" s="71"/>
      <c r="AV418" s="71"/>
      <c r="AW418" s="71"/>
      <c r="AX418" s="71"/>
    </row>
    <row r="419" spans="24:50" s="70" customFormat="1" x14ac:dyDescent="0.25">
      <c r="X419" s="71"/>
      <c r="Y419" s="71"/>
      <c r="Z419" s="71"/>
      <c r="AA419" s="71"/>
      <c r="AB419" s="71"/>
      <c r="AC419" s="71"/>
      <c r="AD419" s="71"/>
      <c r="AE419" s="71"/>
      <c r="AF419" s="71"/>
      <c r="AG419" s="71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  <c r="AV419" s="71"/>
      <c r="AW419" s="71"/>
      <c r="AX419" s="71"/>
    </row>
    <row r="420" spans="24:50" s="70" customFormat="1" x14ac:dyDescent="0.25">
      <c r="X420" s="71"/>
      <c r="Y420" s="71"/>
      <c r="Z420" s="71"/>
      <c r="AA420" s="71"/>
      <c r="AB420" s="71"/>
      <c r="AC420" s="71"/>
      <c r="AD420" s="71"/>
      <c r="AE420" s="71"/>
      <c r="AF420" s="71"/>
      <c r="AG420" s="71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  <c r="AV420" s="71"/>
      <c r="AW420" s="71"/>
      <c r="AX420" s="71"/>
    </row>
    <row r="421" spans="24:50" s="70" customFormat="1" x14ac:dyDescent="0.25">
      <c r="X421" s="71"/>
      <c r="Y421" s="71"/>
      <c r="Z421" s="71"/>
      <c r="AA421" s="71"/>
      <c r="AB421" s="71"/>
      <c r="AC421" s="71"/>
      <c r="AD421" s="71"/>
      <c r="AE421" s="71"/>
      <c r="AF421" s="71"/>
      <c r="AG421" s="71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  <c r="AV421" s="71"/>
      <c r="AW421" s="71"/>
      <c r="AX421" s="71"/>
    </row>
    <row r="422" spans="24:50" s="70" customFormat="1" x14ac:dyDescent="0.25">
      <c r="X422" s="71"/>
      <c r="Y422" s="71"/>
      <c r="Z422" s="71"/>
      <c r="AA422" s="71"/>
      <c r="AB422" s="71"/>
      <c r="AC422" s="71"/>
      <c r="AD422" s="71"/>
      <c r="AE422" s="71"/>
      <c r="AF422" s="71"/>
      <c r="AG422" s="71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  <c r="AV422" s="71"/>
      <c r="AW422" s="71"/>
      <c r="AX422" s="71"/>
    </row>
    <row r="423" spans="24:50" s="70" customFormat="1" x14ac:dyDescent="0.25">
      <c r="X423" s="71"/>
      <c r="Y423" s="71"/>
      <c r="Z423" s="71"/>
      <c r="AA423" s="71"/>
      <c r="AB423" s="71"/>
      <c r="AC423" s="71"/>
      <c r="AD423" s="71"/>
      <c r="AE423" s="71"/>
      <c r="AF423" s="71"/>
      <c r="AG423" s="71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  <c r="AV423" s="71"/>
      <c r="AW423" s="71"/>
      <c r="AX423" s="71"/>
    </row>
    <row r="424" spans="24:50" s="70" customFormat="1" x14ac:dyDescent="0.25">
      <c r="X424" s="71"/>
      <c r="Y424" s="71"/>
      <c r="Z424" s="71"/>
      <c r="AA424" s="71"/>
      <c r="AB424" s="71"/>
      <c r="AC424" s="71"/>
      <c r="AD424" s="71"/>
      <c r="AE424" s="71"/>
      <c r="AF424" s="71"/>
      <c r="AG424" s="71"/>
      <c r="AH424" s="71"/>
      <c r="AI424" s="71"/>
      <c r="AJ424" s="71"/>
      <c r="AK424" s="71"/>
      <c r="AL424" s="71"/>
      <c r="AM424" s="71"/>
      <c r="AN424" s="71"/>
      <c r="AO424" s="71"/>
      <c r="AP424" s="71"/>
      <c r="AQ424" s="71"/>
      <c r="AR424" s="71"/>
      <c r="AS424" s="71"/>
      <c r="AT424" s="71"/>
      <c r="AU424" s="71"/>
      <c r="AV424" s="71"/>
      <c r="AW424" s="71"/>
      <c r="AX424" s="71"/>
    </row>
    <row r="425" spans="24:50" s="70" customFormat="1" x14ac:dyDescent="0.25">
      <c r="X425" s="71"/>
      <c r="Y425" s="71"/>
      <c r="Z425" s="71"/>
      <c r="AA425" s="71"/>
      <c r="AB425" s="71"/>
      <c r="AC425" s="71"/>
      <c r="AD425" s="71"/>
      <c r="AE425" s="71"/>
      <c r="AF425" s="71"/>
      <c r="AG425" s="71"/>
      <c r="AH425" s="71"/>
      <c r="AI425" s="71"/>
      <c r="AJ425" s="71"/>
      <c r="AK425" s="71"/>
      <c r="AL425" s="71"/>
      <c r="AM425" s="71"/>
      <c r="AN425" s="71"/>
      <c r="AO425" s="71"/>
      <c r="AP425" s="71"/>
      <c r="AQ425" s="71"/>
      <c r="AR425" s="71"/>
      <c r="AS425" s="71"/>
      <c r="AT425" s="71"/>
      <c r="AU425" s="71"/>
      <c r="AV425" s="71"/>
      <c r="AW425" s="71"/>
      <c r="AX425" s="71"/>
    </row>
    <row r="426" spans="24:50" s="70" customFormat="1" x14ac:dyDescent="0.25">
      <c r="X426" s="71"/>
      <c r="Y426" s="71"/>
      <c r="Z426" s="71"/>
      <c r="AA426" s="71"/>
      <c r="AB426" s="71"/>
      <c r="AC426" s="71"/>
      <c r="AD426" s="71"/>
      <c r="AE426" s="71"/>
      <c r="AF426" s="71"/>
      <c r="AG426" s="71"/>
      <c r="AH426" s="71"/>
      <c r="AI426" s="71"/>
      <c r="AJ426" s="71"/>
      <c r="AK426" s="71"/>
      <c r="AL426" s="71"/>
      <c r="AM426" s="71"/>
      <c r="AN426" s="71"/>
      <c r="AO426" s="71"/>
      <c r="AP426" s="71"/>
      <c r="AQ426" s="71"/>
      <c r="AR426" s="71"/>
      <c r="AS426" s="71"/>
      <c r="AT426" s="71"/>
      <c r="AU426" s="71"/>
      <c r="AV426" s="71"/>
      <c r="AW426" s="71"/>
      <c r="AX426" s="71"/>
    </row>
    <row r="427" spans="24:50" s="70" customFormat="1" x14ac:dyDescent="0.25">
      <c r="X427" s="71"/>
      <c r="Y427" s="71"/>
      <c r="Z427" s="71"/>
      <c r="AA427" s="71"/>
      <c r="AB427" s="71"/>
      <c r="AC427" s="71"/>
      <c r="AD427" s="71"/>
      <c r="AE427" s="71"/>
      <c r="AF427" s="71"/>
      <c r="AG427" s="71"/>
      <c r="AH427" s="71"/>
      <c r="AI427" s="71"/>
      <c r="AJ427" s="71"/>
      <c r="AK427" s="71"/>
      <c r="AL427" s="71"/>
      <c r="AM427" s="71"/>
      <c r="AN427" s="71"/>
      <c r="AO427" s="71"/>
      <c r="AP427" s="71"/>
      <c r="AQ427" s="71"/>
      <c r="AR427" s="71"/>
      <c r="AS427" s="71"/>
      <c r="AT427" s="71"/>
      <c r="AU427" s="71"/>
      <c r="AV427" s="71"/>
      <c r="AW427" s="71"/>
      <c r="AX427" s="71"/>
    </row>
    <row r="428" spans="24:50" s="70" customFormat="1" x14ac:dyDescent="0.25">
      <c r="X428" s="71"/>
      <c r="Y428" s="71"/>
      <c r="Z428" s="71"/>
      <c r="AA428" s="71"/>
      <c r="AB428" s="71"/>
      <c r="AC428" s="71"/>
      <c r="AD428" s="71"/>
      <c r="AE428" s="71"/>
      <c r="AF428" s="71"/>
      <c r="AG428" s="71"/>
      <c r="AH428" s="71"/>
      <c r="AI428" s="71"/>
      <c r="AJ428" s="71"/>
      <c r="AK428" s="71"/>
      <c r="AL428" s="71"/>
      <c r="AM428" s="71"/>
      <c r="AN428" s="71"/>
      <c r="AO428" s="71"/>
      <c r="AP428" s="71"/>
      <c r="AQ428" s="71"/>
      <c r="AR428" s="71"/>
      <c r="AS428" s="71"/>
      <c r="AT428" s="71"/>
      <c r="AU428" s="71"/>
      <c r="AV428" s="71"/>
      <c r="AW428" s="71"/>
      <c r="AX428" s="71"/>
    </row>
    <row r="429" spans="24:50" s="70" customFormat="1" x14ac:dyDescent="0.25">
      <c r="X429" s="71"/>
      <c r="Y429" s="71"/>
      <c r="Z429" s="71"/>
      <c r="AA429" s="71"/>
      <c r="AB429" s="71"/>
      <c r="AC429" s="71"/>
      <c r="AD429" s="71"/>
      <c r="AE429" s="71"/>
      <c r="AF429" s="71"/>
      <c r="AG429" s="71"/>
      <c r="AH429" s="71"/>
      <c r="AI429" s="71"/>
      <c r="AJ429" s="71"/>
      <c r="AK429" s="71"/>
      <c r="AL429" s="71"/>
      <c r="AM429" s="71"/>
      <c r="AN429" s="71"/>
      <c r="AO429" s="71"/>
      <c r="AP429" s="71"/>
      <c r="AQ429" s="71"/>
      <c r="AR429" s="71"/>
      <c r="AS429" s="71"/>
      <c r="AT429" s="71"/>
      <c r="AU429" s="71"/>
      <c r="AV429" s="71"/>
      <c r="AW429" s="71"/>
      <c r="AX429" s="71"/>
    </row>
    <row r="430" spans="24:50" s="70" customFormat="1" x14ac:dyDescent="0.25">
      <c r="X430" s="71"/>
      <c r="Y430" s="71"/>
      <c r="Z430" s="71"/>
      <c r="AA430" s="71"/>
      <c r="AB430" s="71"/>
      <c r="AC430" s="71"/>
      <c r="AD430" s="71"/>
      <c r="AE430" s="71"/>
      <c r="AF430" s="71"/>
      <c r="AG430" s="71"/>
      <c r="AH430" s="71"/>
      <c r="AI430" s="71"/>
      <c r="AJ430" s="71"/>
      <c r="AK430" s="71"/>
      <c r="AL430" s="71"/>
      <c r="AM430" s="71"/>
      <c r="AN430" s="71"/>
      <c r="AO430" s="71"/>
      <c r="AP430" s="71"/>
      <c r="AQ430" s="71"/>
      <c r="AR430" s="71"/>
      <c r="AS430" s="71"/>
      <c r="AT430" s="71"/>
      <c r="AU430" s="71"/>
      <c r="AV430" s="71"/>
      <c r="AW430" s="71"/>
      <c r="AX430" s="71"/>
    </row>
    <row r="431" spans="24:50" s="70" customFormat="1" x14ac:dyDescent="0.25">
      <c r="X431" s="71"/>
      <c r="Y431" s="71"/>
      <c r="Z431" s="71"/>
      <c r="AA431" s="71"/>
      <c r="AB431" s="71"/>
      <c r="AC431" s="71"/>
      <c r="AD431" s="71"/>
      <c r="AE431" s="71"/>
      <c r="AF431" s="71"/>
      <c r="AG431" s="71"/>
      <c r="AH431" s="71"/>
      <c r="AI431" s="71"/>
      <c r="AJ431" s="71"/>
      <c r="AK431" s="71"/>
      <c r="AL431" s="71"/>
      <c r="AM431" s="71"/>
      <c r="AN431" s="71"/>
      <c r="AO431" s="71"/>
      <c r="AP431" s="71"/>
      <c r="AQ431" s="71"/>
      <c r="AR431" s="71"/>
      <c r="AS431" s="71"/>
      <c r="AT431" s="71"/>
      <c r="AU431" s="71"/>
      <c r="AV431" s="71"/>
      <c r="AW431" s="71"/>
      <c r="AX431" s="71"/>
    </row>
    <row r="432" spans="24:50" s="70" customFormat="1" x14ac:dyDescent="0.25">
      <c r="X432" s="71"/>
      <c r="Y432" s="71"/>
      <c r="Z432" s="71"/>
      <c r="AA432" s="71"/>
      <c r="AB432" s="71"/>
      <c r="AC432" s="71"/>
      <c r="AD432" s="71"/>
      <c r="AE432" s="71"/>
      <c r="AF432" s="71"/>
      <c r="AG432" s="71"/>
      <c r="AH432" s="71"/>
      <c r="AI432" s="71"/>
      <c r="AJ432" s="71"/>
      <c r="AK432" s="71"/>
      <c r="AL432" s="71"/>
      <c r="AM432" s="71"/>
      <c r="AN432" s="71"/>
      <c r="AO432" s="71"/>
      <c r="AP432" s="71"/>
      <c r="AQ432" s="71"/>
      <c r="AR432" s="71"/>
      <c r="AS432" s="71"/>
      <c r="AT432" s="71"/>
      <c r="AU432" s="71"/>
      <c r="AV432" s="71"/>
      <c r="AW432" s="71"/>
      <c r="AX432" s="71"/>
    </row>
    <row r="433" spans="24:50" s="70" customFormat="1" x14ac:dyDescent="0.25">
      <c r="X433" s="71"/>
      <c r="Y433" s="71"/>
      <c r="Z433" s="71"/>
      <c r="AA433" s="71"/>
      <c r="AB433" s="71"/>
      <c r="AC433" s="71"/>
      <c r="AD433" s="71"/>
      <c r="AE433" s="71"/>
      <c r="AF433" s="71"/>
      <c r="AG433" s="71"/>
      <c r="AH433" s="71"/>
      <c r="AI433" s="71"/>
      <c r="AJ433" s="71"/>
      <c r="AK433" s="71"/>
      <c r="AL433" s="71"/>
      <c r="AM433" s="71"/>
      <c r="AN433" s="71"/>
      <c r="AO433" s="71"/>
      <c r="AP433" s="71"/>
      <c r="AQ433" s="71"/>
      <c r="AR433" s="71"/>
      <c r="AS433" s="71"/>
      <c r="AT433" s="71"/>
      <c r="AU433" s="71"/>
      <c r="AV433" s="71"/>
      <c r="AW433" s="71"/>
      <c r="AX433" s="71"/>
    </row>
    <row r="434" spans="24:50" s="70" customFormat="1" x14ac:dyDescent="0.25">
      <c r="X434" s="71"/>
      <c r="Y434" s="71"/>
      <c r="Z434" s="71"/>
      <c r="AA434" s="71"/>
      <c r="AB434" s="71"/>
      <c r="AC434" s="71"/>
      <c r="AD434" s="71"/>
      <c r="AE434" s="71"/>
      <c r="AF434" s="71"/>
      <c r="AG434" s="71"/>
      <c r="AH434" s="71"/>
      <c r="AI434" s="71"/>
      <c r="AJ434" s="71"/>
      <c r="AK434" s="71"/>
      <c r="AL434" s="71"/>
      <c r="AM434" s="71"/>
      <c r="AN434" s="71"/>
      <c r="AO434" s="71"/>
      <c r="AP434" s="71"/>
      <c r="AQ434" s="71"/>
      <c r="AR434" s="71"/>
      <c r="AS434" s="71"/>
      <c r="AT434" s="71"/>
      <c r="AU434" s="71"/>
      <c r="AV434" s="71"/>
      <c r="AW434" s="71"/>
      <c r="AX434" s="71"/>
    </row>
    <row r="435" spans="24:50" s="70" customFormat="1" x14ac:dyDescent="0.25">
      <c r="X435" s="71"/>
      <c r="Y435" s="71"/>
      <c r="Z435" s="71"/>
      <c r="AA435" s="71"/>
      <c r="AB435" s="71"/>
      <c r="AC435" s="71"/>
      <c r="AD435" s="71"/>
      <c r="AE435" s="71"/>
      <c r="AF435" s="71"/>
      <c r="AG435" s="71"/>
      <c r="AH435" s="71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  <c r="AV435" s="71"/>
      <c r="AW435" s="71"/>
      <c r="AX435" s="71"/>
    </row>
    <row r="436" spans="24:50" s="70" customFormat="1" x14ac:dyDescent="0.25">
      <c r="X436" s="71"/>
      <c r="Y436" s="71"/>
      <c r="Z436" s="71"/>
      <c r="AA436" s="71"/>
      <c r="AB436" s="71"/>
      <c r="AC436" s="71"/>
      <c r="AD436" s="71"/>
      <c r="AE436" s="71"/>
      <c r="AF436" s="71"/>
      <c r="AG436" s="71"/>
      <c r="AH436" s="71"/>
      <c r="AI436" s="71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  <c r="AV436" s="71"/>
      <c r="AW436" s="71"/>
      <c r="AX436" s="71"/>
    </row>
    <row r="437" spans="24:50" s="70" customFormat="1" x14ac:dyDescent="0.25">
      <c r="X437" s="71"/>
      <c r="Y437" s="71"/>
      <c r="Z437" s="71"/>
      <c r="AA437" s="71"/>
      <c r="AB437" s="71"/>
      <c r="AC437" s="71"/>
      <c r="AD437" s="71"/>
      <c r="AE437" s="71"/>
      <c r="AF437" s="71"/>
      <c r="AG437" s="71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  <c r="AV437" s="71"/>
      <c r="AW437" s="71"/>
      <c r="AX437" s="71"/>
    </row>
    <row r="438" spans="24:50" s="70" customFormat="1" x14ac:dyDescent="0.25">
      <c r="X438" s="71"/>
      <c r="Y438" s="71"/>
      <c r="Z438" s="71"/>
      <c r="AA438" s="71"/>
      <c r="AB438" s="71"/>
      <c r="AC438" s="71"/>
      <c r="AD438" s="71"/>
      <c r="AE438" s="71"/>
      <c r="AF438" s="71"/>
      <c r="AG438" s="71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  <c r="AV438" s="71"/>
      <c r="AW438" s="71"/>
      <c r="AX438" s="71"/>
    </row>
    <row r="439" spans="24:50" s="70" customFormat="1" x14ac:dyDescent="0.25">
      <c r="X439" s="71"/>
      <c r="Y439" s="71"/>
      <c r="Z439" s="71"/>
      <c r="AA439" s="71"/>
      <c r="AB439" s="71"/>
      <c r="AC439" s="71"/>
      <c r="AD439" s="71"/>
      <c r="AE439" s="71"/>
      <c r="AF439" s="71"/>
      <c r="AG439" s="71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  <c r="AV439" s="71"/>
      <c r="AW439" s="71"/>
      <c r="AX439" s="71"/>
    </row>
    <row r="440" spans="24:50" s="70" customFormat="1" x14ac:dyDescent="0.25">
      <c r="X440" s="71"/>
      <c r="Y440" s="71"/>
      <c r="Z440" s="71"/>
      <c r="AA440" s="71"/>
      <c r="AB440" s="71"/>
      <c r="AC440" s="71"/>
      <c r="AD440" s="71"/>
      <c r="AE440" s="71"/>
      <c r="AF440" s="71"/>
      <c r="AG440" s="71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  <c r="AV440" s="71"/>
      <c r="AW440" s="71"/>
      <c r="AX440" s="71"/>
    </row>
    <row r="441" spans="24:50" s="70" customFormat="1" x14ac:dyDescent="0.25">
      <c r="X441" s="71"/>
      <c r="Y441" s="71"/>
      <c r="Z441" s="71"/>
      <c r="AA441" s="71"/>
      <c r="AB441" s="71"/>
      <c r="AC441" s="71"/>
      <c r="AD441" s="71"/>
      <c r="AE441" s="71"/>
      <c r="AF441" s="71"/>
      <c r="AG441" s="71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  <c r="AV441" s="71"/>
      <c r="AW441" s="71"/>
      <c r="AX441" s="71"/>
    </row>
    <row r="442" spans="24:50" s="70" customFormat="1" x14ac:dyDescent="0.25">
      <c r="X442" s="71"/>
      <c r="Y442" s="71"/>
      <c r="Z442" s="71"/>
      <c r="AA442" s="71"/>
      <c r="AB442" s="71"/>
      <c r="AC442" s="71"/>
      <c r="AD442" s="71"/>
      <c r="AE442" s="71"/>
      <c r="AF442" s="71"/>
      <c r="AG442" s="71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  <c r="AV442" s="71"/>
      <c r="AW442" s="71"/>
      <c r="AX442" s="71"/>
    </row>
    <row r="443" spans="24:50" s="70" customFormat="1" x14ac:dyDescent="0.25">
      <c r="X443" s="71"/>
      <c r="Y443" s="71"/>
      <c r="Z443" s="71"/>
      <c r="AA443" s="71"/>
      <c r="AB443" s="71"/>
      <c r="AC443" s="71"/>
      <c r="AD443" s="71"/>
      <c r="AE443" s="71"/>
      <c r="AF443" s="71"/>
      <c r="AG443" s="71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  <c r="AV443" s="71"/>
      <c r="AW443" s="71"/>
      <c r="AX443" s="71"/>
    </row>
    <row r="444" spans="24:50" s="70" customFormat="1" x14ac:dyDescent="0.25">
      <c r="X444" s="71"/>
      <c r="Y444" s="71"/>
      <c r="Z444" s="71"/>
      <c r="AA444" s="71"/>
      <c r="AB444" s="71"/>
      <c r="AC444" s="71"/>
      <c r="AD444" s="71"/>
      <c r="AE444" s="71"/>
      <c r="AF444" s="71"/>
      <c r="AG444" s="71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  <c r="AV444" s="71"/>
      <c r="AW444" s="71"/>
      <c r="AX444" s="71"/>
    </row>
    <row r="445" spans="24:50" s="70" customFormat="1" x14ac:dyDescent="0.25">
      <c r="X445" s="71"/>
      <c r="Y445" s="71"/>
      <c r="Z445" s="71"/>
      <c r="AA445" s="71"/>
      <c r="AB445" s="71"/>
      <c r="AC445" s="71"/>
      <c r="AD445" s="71"/>
      <c r="AE445" s="71"/>
      <c r="AF445" s="71"/>
      <c r="AG445" s="71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  <c r="AV445" s="71"/>
      <c r="AW445" s="71"/>
      <c r="AX445" s="71"/>
    </row>
    <row r="446" spans="24:50" s="70" customFormat="1" x14ac:dyDescent="0.25">
      <c r="X446" s="71"/>
      <c r="Y446" s="71"/>
      <c r="Z446" s="71"/>
      <c r="AA446" s="71"/>
      <c r="AB446" s="71"/>
      <c r="AC446" s="71"/>
      <c r="AD446" s="71"/>
      <c r="AE446" s="71"/>
      <c r="AF446" s="71"/>
      <c r="AG446" s="71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  <c r="AV446" s="71"/>
      <c r="AW446" s="71"/>
      <c r="AX446" s="71"/>
    </row>
    <row r="447" spans="24:50" s="70" customFormat="1" x14ac:dyDescent="0.25">
      <c r="X447" s="71"/>
      <c r="Y447" s="71"/>
      <c r="Z447" s="71"/>
      <c r="AA447" s="71"/>
      <c r="AB447" s="71"/>
      <c r="AC447" s="71"/>
      <c r="AD447" s="71"/>
      <c r="AE447" s="71"/>
      <c r="AF447" s="71"/>
      <c r="AG447" s="71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  <c r="AV447" s="71"/>
      <c r="AW447" s="71"/>
      <c r="AX447" s="71"/>
    </row>
    <row r="448" spans="24:50" s="70" customFormat="1" x14ac:dyDescent="0.25">
      <c r="X448" s="71"/>
      <c r="Y448" s="71"/>
      <c r="Z448" s="71"/>
      <c r="AA448" s="71"/>
      <c r="AB448" s="71"/>
      <c r="AC448" s="71"/>
      <c r="AD448" s="71"/>
      <c r="AE448" s="71"/>
      <c r="AF448" s="71"/>
      <c r="AG448" s="71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  <c r="AV448" s="71"/>
      <c r="AW448" s="71"/>
      <c r="AX448" s="71"/>
    </row>
    <row r="449" spans="24:50" s="70" customFormat="1" x14ac:dyDescent="0.25">
      <c r="X449" s="71"/>
      <c r="Y449" s="71"/>
      <c r="Z449" s="71"/>
      <c r="AA449" s="71"/>
      <c r="AB449" s="71"/>
      <c r="AC449" s="71"/>
      <c r="AD449" s="71"/>
      <c r="AE449" s="71"/>
      <c r="AF449" s="71"/>
      <c r="AG449" s="71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  <c r="AV449" s="71"/>
      <c r="AW449" s="71"/>
      <c r="AX449" s="71"/>
    </row>
    <row r="450" spans="24:50" s="70" customFormat="1" x14ac:dyDescent="0.25">
      <c r="X450" s="71"/>
      <c r="Y450" s="71"/>
      <c r="Z450" s="71"/>
      <c r="AA450" s="71"/>
      <c r="AB450" s="71"/>
      <c r="AC450" s="71"/>
      <c r="AD450" s="71"/>
      <c r="AE450" s="71"/>
      <c r="AF450" s="71"/>
      <c r="AG450" s="71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  <c r="AV450" s="71"/>
      <c r="AW450" s="71"/>
      <c r="AX450" s="71"/>
    </row>
    <row r="451" spans="24:50" s="70" customFormat="1" x14ac:dyDescent="0.25">
      <c r="X451" s="71"/>
      <c r="Y451" s="71"/>
      <c r="Z451" s="71"/>
      <c r="AA451" s="71"/>
      <c r="AB451" s="71"/>
      <c r="AC451" s="71"/>
      <c r="AD451" s="71"/>
      <c r="AE451" s="71"/>
      <c r="AF451" s="71"/>
      <c r="AG451" s="71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  <c r="AV451" s="71"/>
      <c r="AW451" s="71"/>
      <c r="AX451" s="71"/>
    </row>
    <row r="452" spans="24:50" s="70" customFormat="1" x14ac:dyDescent="0.25">
      <c r="X452" s="71"/>
      <c r="Y452" s="71"/>
      <c r="Z452" s="71"/>
      <c r="AA452" s="71"/>
      <c r="AB452" s="71"/>
      <c r="AC452" s="71"/>
      <c r="AD452" s="71"/>
      <c r="AE452" s="71"/>
      <c r="AF452" s="71"/>
      <c r="AG452" s="71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  <c r="AV452" s="71"/>
      <c r="AW452" s="71"/>
      <c r="AX452" s="71"/>
    </row>
    <row r="453" spans="24:50" s="70" customFormat="1" x14ac:dyDescent="0.25">
      <c r="X453" s="71"/>
      <c r="Y453" s="71"/>
      <c r="Z453" s="71"/>
      <c r="AA453" s="71"/>
      <c r="AB453" s="71"/>
      <c r="AC453" s="71"/>
      <c r="AD453" s="71"/>
      <c r="AE453" s="71"/>
      <c r="AF453" s="71"/>
      <c r="AG453" s="71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  <c r="AV453" s="71"/>
      <c r="AW453" s="71"/>
      <c r="AX453" s="71"/>
    </row>
    <row r="454" spans="24:50" s="70" customFormat="1" x14ac:dyDescent="0.25">
      <c r="X454" s="71"/>
      <c r="Y454" s="71"/>
      <c r="Z454" s="71"/>
      <c r="AA454" s="71"/>
      <c r="AB454" s="71"/>
      <c r="AC454" s="71"/>
      <c r="AD454" s="71"/>
      <c r="AE454" s="71"/>
      <c r="AF454" s="71"/>
      <c r="AG454" s="71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  <c r="AV454" s="71"/>
      <c r="AW454" s="71"/>
      <c r="AX454" s="71"/>
    </row>
    <row r="455" spans="24:50" s="70" customFormat="1" x14ac:dyDescent="0.25">
      <c r="X455" s="71"/>
      <c r="Y455" s="71"/>
      <c r="Z455" s="71"/>
      <c r="AA455" s="71"/>
      <c r="AB455" s="71"/>
      <c r="AC455" s="71"/>
      <c r="AD455" s="71"/>
      <c r="AE455" s="71"/>
      <c r="AF455" s="71"/>
      <c r="AG455" s="71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  <c r="AV455" s="71"/>
      <c r="AW455" s="71"/>
      <c r="AX455" s="71"/>
    </row>
    <row r="456" spans="24:50" s="70" customFormat="1" x14ac:dyDescent="0.25">
      <c r="X456" s="71"/>
      <c r="Y456" s="71"/>
      <c r="Z456" s="71"/>
      <c r="AA456" s="71"/>
      <c r="AB456" s="71"/>
      <c r="AC456" s="71"/>
      <c r="AD456" s="71"/>
      <c r="AE456" s="71"/>
      <c r="AF456" s="71"/>
      <c r="AG456" s="71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  <c r="AV456" s="71"/>
      <c r="AW456" s="71"/>
      <c r="AX456" s="71"/>
    </row>
    <row r="457" spans="24:50" s="70" customFormat="1" x14ac:dyDescent="0.25">
      <c r="X457" s="71"/>
      <c r="Y457" s="71"/>
      <c r="Z457" s="71"/>
      <c r="AA457" s="71"/>
      <c r="AB457" s="71"/>
      <c r="AC457" s="71"/>
      <c r="AD457" s="71"/>
      <c r="AE457" s="71"/>
      <c r="AF457" s="71"/>
      <c r="AG457" s="71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  <c r="AV457" s="71"/>
      <c r="AW457" s="71"/>
      <c r="AX457" s="71"/>
    </row>
    <row r="458" spans="24:50" s="70" customFormat="1" x14ac:dyDescent="0.25">
      <c r="X458" s="71"/>
      <c r="Y458" s="71"/>
      <c r="Z458" s="71"/>
      <c r="AA458" s="71"/>
      <c r="AB458" s="71"/>
      <c r="AC458" s="71"/>
      <c r="AD458" s="71"/>
      <c r="AE458" s="71"/>
      <c r="AF458" s="71"/>
      <c r="AG458" s="71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  <c r="AV458" s="71"/>
      <c r="AW458" s="71"/>
      <c r="AX458" s="71"/>
    </row>
    <row r="459" spans="24:50" s="70" customFormat="1" x14ac:dyDescent="0.25">
      <c r="X459" s="71"/>
      <c r="Y459" s="71"/>
      <c r="Z459" s="71"/>
      <c r="AA459" s="71"/>
      <c r="AB459" s="71"/>
      <c r="AC459" s="71"/>
      <c r="AD459" s="71"/>
      <c r="AE459" s="71"/>
      <c r="AF459" s="71"/>
      <c r="AG459" s="71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  <c r="AV459" s="71"/>
      <c r="AW459" s="71"/>
      <c r="AX459" s="71"/>
    </row>
    <row r="460" spans="24:50" s="70" customFormat="1" x14ac:dyDescent="0.25">
      <c r="X460" s="71"/>
      <c r="Y460" s="71"/>
      <c r="Z460" s="71"/>
      <c r="AA460" s="71"/>
      <c r="AB460" s="71"/>
      <c r="AC460" s="71"/>
      <c r="AD460" s="71"/>
      <c r="AE460" s="71"/>
      <c r="AF460" s="71"/>
      <c r="AG460" s="71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  <c r="AV460" s="71"/>
      <c r="AW460" s="71"/>
      <c r="AX460" s="71"/>
    </row>
    <row r="461" spans="24:50" s="70" customFormat="1" x14ac:dyDescent="0.25">
      <c r="X461" s="71"/>
      <c r="Y461" s="71"/>
      <c r="Z461" s="71"/>
      <c r="AA461" s="71"/>
      <c r="AB461" s="71"/>
      <c r="AC461" s="71"/>
      <c r="AD461" s="71"/>
      <c r="AE461" s="71"/>
      <c r="AF461" s="71"/>
      <c r="AG461" s="71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  <c r="AV461" s="71"/>
      <c r="AW461" s="71"/>
      <c r="AX461" s="71"/>
    </row>
    <row r="462" spans="24:50" s="70" customFormat="1" x14ac:dyDescent="0.25">
      <c r="X462" s="71"/>
      <c r="Y462" s="71"/>
      <c r="Z462" s="71"/>
      <c r="AA462" s="71"/>
      <c r="AB462" s="71"/>
      <c r="AC462" s="71"/>
      <c r="AD462" s="71"/>
      <c r="AE462" s="71"/>
      <c r="AF462" s="71"/>
      <c r="AG462" s="71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  <c r="AV462" s="71"/>
      <c r="AW462" s="71"/>
      <c r="AX462" s="71"/>
    </row>
    <row r="463" spans="24:50" s="70" customFormat="1" x14ac:dyDescent="0.25">
      <c r="X463" s="71"/>
      <c r="Y463" s="71"/>
      <c r="Z463" s="71"/>
      <c r="AA463" s="71"/>
      <c r="AB463" s="71"/>
      <c r="AC463" s="71"/>
      <c r="AD463" s="71"/>
      <c r="AE463" s="71"/>
      <c r="AF463" s="71"/>
      <c r="AG463" s="71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  <c r="AV463" s="71"/>
      <c r="AW463" s="71"/>
      <c r="AX463" s="71"/>
    </row>
    <row r="464" spans="24:50" s="70" customFormat="1" x14ac:dyDescent="0.25">
      <c r="X464" s="71"/>
      <c r="Y464" s="71"/>
      <c r="Z464" s="71"/>
      <c r="AA464" s="71"/>
      <c r="AB464" s="71"/>
      <c r="AC464" s="71"/>
      <c r="AD464" s="71"/>
      <c r="AE464" s="71"/>
      <c r="AF464" s="71"/>
      <c r="AG464" s="71"/>
      <c r="AH464" s="71"/>
      <c r="AI464" s="71"/>
      <c r="AJ464" s="71"/>
      <c r="AK464" s="71"/>
      <c r="AL464" s="71"/>
      <c r="AM464" s="71"/>
      <c r="AN464" s="71"/>
      <c r="AO464" s="71"/>
      <c r="AP464" s="71"/>
      <c r="AQ464" s="71"/>
      <c r="AR464" s="71"/>
      <c r="AS464" s="71"/>
      <c r="AT464" s="71"/>
      <c r="AU464" s="71"/>
      <c r="AV464" s="71"/>
      <c r="AW464" s="71"/>
      <c r="AX464" s="71"/>
    </row>
    <row r="465" spans="24:50" s="70" customFormat="1" x14ac:dyDescent="0.25">
      <c r="X465" s="71"/>
      <c r="Y465" s="71"/>
      <c r="Z465" s="71"/>
      <c r="AA465" s="71"/>
      <c r="AB465" s="71"/>
      <c r="AC465" s="71"/>
      <c r="AD465" s="71"/>
      <c r="AE465" s="71"/>
      <c r="AF465" s="71"/>
      <c r="AG465" s="71"/>
      <c r="AH465" s="71"/>
      <c r="AI465" s="71"/>
      <c r="AJ465" s="71"/>
      <c r="AK465" s="71"/>
      <c r="AL465" s="71"/>
      <c r="AM465" s="71"/>
      <c r="AN465" s="71"/>
      <c r="AO465" s="71"/>
      <c r="AP465" s="71"/>
      <c r="AQ465" s="71"/>
      <c r="AR465" s="71"/>
      <c r="AS465" s="71"/>
      <c r="AT465" s="71"/>
      <c r="AU465" s="71"/>
      <c r="AV465" s="71"/>
      <c r="AW465" s="71"/>
      <c r="AX465" s="71"/>
    </row>
    <row r="466" spans="24:50" s="70" customFormat="1" x14ac:dyDescent="0.25">
      <c r="X466" s="71"/>
      <c r="Y466" s="71"/>
      <c r="Z466" s="71"/>
      <c r="AA466" s="71"/>
      <c r="AB466" s="71"/>
      <c r="AC466" s="71"/>
      <c r="AD466" s="71"/>
      <c r="AE466" s="71"/>
      <c r="AF466" s="71"/>
      <c r="AG466" s="71"/>
      <c r="AH466" s="71"/>
      <c r="AI466" s="71"/>
      <c r="AJ466" s="71"/>
      <c r="AK466" s="71"/>
      <c r="AL466" s="71"/>
      <c r="AM466" s="71"/>
      <c r="AN466" s="71"/>
      <c r="AO466" s="71"/>
      <c r="AP466" s="71"/>
      <c r="AQ466" s="71"/>
      <c r="AR466" s="71"/>
      <c r="AS466" s="71"/>
      <c r="AT466" s="71"/>
      <c r="AU466" s="71"/>
      <c r="AV466" s="71"/>
      <c r="AW466" s="71"/>
      <c r="AX466" s="71"/>
    </row>
    <row r="467" spans="24:50" s="70" customFormat="1" x14ac:dyDescent="0.25">
      <c r="X467" s="71"/>
      <c r="Y467" s="71"/>
      <c r="Z467" s="71"/>
      <c r="AA467" s="71"/>
      <c r="AB467" s="71"/>
      <c r="AC467" s="71"/>
      <c r="AD467" s="71"/>
      <c r="AE467" s="71"/>
      <c r="AF467" s="71"/>
      <c r="AG467" s="71"/>
      <c r="AH467" s="71"/>
      <c r="AI467" s="71"/>
      <c r="AJ467" s="71"/>
      <c r="AK467" s="71"/>
      <c r="AL467" s="71"/>
      <c r="AM467" s="71"/>
      <c r="AN467" s="71"/>
      <c r="AO467" s="71"/>
      <c r="AP467" s="71"/>
      <c r="AQ467" s="71"/>
      <c r="AR467" s="71"/>
      <c r="AS467" s="71"/>
      <c r="AT467" s="71"/>
      <c r="AU467" s="71"/>
      <c r="AV467" s="71"/>
      <c r="AW467" s="71"/>
      <c r="AX467" s="71"/>
    </row>
    <row r="468" spans="24:50" s="70" customFormat="1" x14ac:dyDescent="0.25">
      <c r="X468" s="71"/>
      <c r="Y468" s="71"/>
      <c r="Z468" s="71"/>
      <c r="AA468" s="71"/>
      <c r="AB468" s="71"/>
      <c r="AC468" s="71"/>
      <c r="AD468" s="71"/>
      <c r="AE468" s="71"/>
      <c r="AF468" s="71"/>
      <c r="AG468" s="71"/>
      <c r="AH468" s="71"/>
      <c r="AI468" s="71"/>
      <c r="AJ468" s="71"/>
      <c r="AK468" s="71"/>
      <c r="AL468" s="71"/>
      <c r="AM468" s="71"/>
      <c r="AN468" s="71"/>
      <c r="AO468" s="71"/>
      <c r="AP468" s="71"/>
      <c r="AQ468" s="71"/>
      <c r="AR468" s="71"/>
      <c r="AS468" s="71"/>
      <c r="AT468" s="71"/>
      <c r="AU468" s="71"/>
      <c r="AV468" s="71"/>
      <c r="AW468" s="71"/>
      <c r="AX468" s="71"/>
    </row>
    <row r="469" spans="24:50" s="70" customFormat="1" x14ac:dyDescent="0.25">
      <c r="X469" s="71"/>
      <c r="Y469" s="71"/>
      <c r="Z469" s="71"/>
      <c r="AA469" s="71"/>
      <c r="AB469" s="71"/>
      <c r="AC469" s="71"/>
      <c r="AD469" s="71"/>
      <c r="AE469" s="71"/>
      <c r="AF469" s="71"/>
      <c r="AG469" s="71"/>
      <c r="AH469" s="71"/>
      <c r="AI469" s="71"/>
      <c r="AJ469" s="71"/>
      <c r="AK469" s="71"/>
      <c r="AL469" s="71"/>
      <c r="AM469" s="71"/>
      <c r="AN469" s="71"/>
      <c r="AO469" s="71"/>
      <c r="AP469" s="71"/>
      <c r="AQ469" s="71"/>
      <c r="AR469" s="71"/>
      <c r="AS469" s="71"/>
      <c r="AT469" s="71"/>
      <c r="AU469" s="71"/>
      <c r="AV469" s="71"/>
      <c r="AW469" s="71"/>
      <c r="AX469" s="71"/>
    </row>
    <row r="470" spans="24:50" s="70" customFormat="1" x14ac:dyDescent="0.25">
      <c r="X470" s="71"/>
      <c r="Y470" s="71"/>
      <c r="Z470" s="71"/>
      <c r="AA470" s="71"/>
      <c r="AB470" s="71"/>
      <c r="AC470" s="71"/>
      <c r="AD470" s="71"/>
      <c r="AE470" s="71"/>
      <c r="AF470" s="71"/>
      <c r="AG470" s="71"/>
      <c r="AH470" s="71"/>
      <c r="AI470" s="71"/>
      <c r="AJ470" s="71"/>
      <c r="AK470" s="71"/>
      <c r="AL470" s="71"/>
      <c r="AM470" s="71"/>
      <c r="AN470" s="71"/>
      <c r="AO470" s="71"/>
      <c r="AP470" s="71"/>
      <c r="AQ470" s="71"/>
      <c r="AR470" s="71"/>
      <c r="AS470" s="71"/>
      <c r="AT470" s="71"/>
      <c r="AU470" s="71"/>
      <c r="AV470" s="71"/>
      <c r="AW470" s="71"/>
      <c r="AX470" s="71"/>
    </row>
    <row r="471" spans="24:50" s="70" customFormat="1" x14ac:dyDescent="0.25">
      <c r="X471" s="71"/>
      <c r="Y471" s="71"/>
      <c r="Z471" s="71"/>
      <c r="AA471" s="71"/>
      <c r="AB471" s="71"/>
      <c r="AC471" s="71"/>
      <c r="AD471" s="71"/>
      <c r="AE471" s="71"/>
      <c r="AF471" s="71"/>
      <c r="AG471" s="71"/>
      <c r="AH471" s="71"/>
      <c r="AI471" s="71"/>
      <c r="AJ471" s="71"/>
      <c r="AK471" s="71"/>
      <c r="AL471" s="71"/>
      <c r="AM471" s="71"/>
      <c r="AN471" s="71"/>
      <c r="AO471" s="71"/>
      <c r="AP471" s="71"/>
      <c r="AQ471" s="71"/>
      <c r="AR471" s="71"/>
      <c r="AS471" s="71"/>
      <c r="AT471" s="71"/>
      <c r="AU471" s="71"/>
      <c r="AV471" s="71"/>
      <c r="AW471" s="71"/>
      <c r="AX471" s="71"/>
    </row>
    <row r="472" spans="24:50" s="70" customFormat="1" x14ac:dyDescent="0.25">
      <c r="X472" s="71"/>
      <c r="Y472" s="71"/>
      <c r="Z472" s="71"/>
      <c r="AA472" s="71"/>
      <c r="AB472" s="71"/>
      <c r="AC472" s="71"/>
      <c r="AD472" s="71"/>
      <c r="AE472" s="71"/>
      <c r="AF472" s="71"/>
      <c r="AG472" s="71"/>
      <c r="AH472" s="71"/>
      <c r="AI472" s="71"/>
      <c r="AJ472" s="71"/>
      <c r="AK472" s="71"/>
      <c r="AL472" s="71"/>
      <c r="AM472" s="71"/>
      <c r="AN472" s="71"/>
      <c r="AO472" s="71"/>
      <c r="AP472" s="71"/>
      <c r="AQ472" s="71"/>
      <c r="AR472" s="71"/>
      <c r="AS472" s="71"/>
      <c r="AT472" s="71"/>
      <c r="AU472" s="71"/>
      <c r="AV472" s="71"/>
      <c r="AW472" s="71"/>
      <c r="AX472" s="71"/>
    </row>
    <row r="473" spans="24:50" s="70" customFormat="1" x14ac:dyDescent="0.25">
      <c r="X473" s="71"/>
      <c r="Y473" s="71"/>
      <c r="Z473" s="71"/>
      <c r="AA473" s="71"/>
      <c r="AB473" s="71"/>
      <c r="AC473" s="71"/>
      <c r="AD473" s="71"/>
      <c r="AE473" s="71"/>
      <c r="AF473" s="71"/>
      <c r="AG473" s="71"/>
      <c r="AH473" s="71"/>
      <c r="AI473" s="71"/>
      <c r="AJ473" s="71"/>
      <c r="AK473" s="71"/>
      <c r="AL473" s="71"/>
      <c r="AM473" s="71"/>
      <c r="AN473" s="71"/>
      <c r="AO473" s="71"/>
      <c r="AP473" s="71"/>
      <c r="AQ473" s="71"/>
      <c r="AR473" s="71"/>
      <c r="AS473" s="71"/>
      <c r="AT473" s="71"/>
      <c r="AU473" s="71"/>
      <c r="AV473" s="71"/>
      <c r="AW473" s="71"/>
      <c r="AX473" s="71"/>
    </row>
    <row r="474" spans="24:50" s="70" customFormat="1" x14ac:dyDescent="0.25">
      <c r="X474" s="71"/>
      <c r="Y474" s="71"/>
      <c r="Z474" s="71"/>
      <c r="AA474" s="71"/>
      <c r="AB474" s="71"/>
      <c r="AC474" s="71"/>
      <c r="AD474" s="71"/>
      <c r="AE474" s="71"/>
      <c r="AF474" s="71"/>
      <c r="AG474" s="71"/>
      <c r="AH474" s="71"/>
      <c r="AI474" s="71"/>
      <c r="AJ474" s="71"/>
      <c r="AK474" s="71"/>
      <c r="AL474" s="71"/>
      <c r="AM474" s="71"/>
      <c r="AN474" s="71"/>
      <c r="AO474" s="71"/>
      <c r="AP474" s="71"/>
      <c r="AQ474" s="71"/>
      <c r="AR474" s="71"/>
      <c r="AS474" s="71"/>
      <c r="AT474" s="71"/>
      <c r="AU474" s="71"/>
      <c r="AV474" s="71"/>
      <c r="AW474" s="71"/>
      <c r="AX474" s="71"/>
    </row>
    <row r="475" spans="24:50" s="70" customFormat="1" x14ac:dyDescent="0.25">
      <c r="X475" s="71"/>
      <c r="Y475" s="71"/>
      <c r="Z475" s="71"/>
      <c r="AA475" s="71"/>
      <c r="AB475" s="71"/>
      <c r="AC475" s="71"/>
      <c r="AD475" s="71"/>
      <c r="AE475" s="71"/>
      <c r="AF475" s="71"/>
      <c r="AG475" s="71"/>
      <c r="AH475" s="71"/>
      <c r="AI475" s="71"/>
      <c r="AJ475" s="71"/>
      <c r="AK475" s="71"/>
      <c r="AL475" s="71"/>
      <c r="AM475" s="71"/>
      <c r="AN475" s="71"/>
      <c r="AO475" s="71"/>
      <c r="AP475" s="71"/>
      <c r="AQ475" s="71"/>
      <c r="AR475" s="71"/>
      <c r="AS475" s="71"/>
      <c r="AT475" s="71"/>
      <c r="AU475" s="71"/>
      <c r="AV475" s="71"/>
      <c r="AW475" s="71"/>
      <c r="AX475" s="71"/>
    </row>
    <row r="476" spans="24:50" s="70" customFormat="1" x14ac:dyDescent="0.25">
      <c r="X476" s="71"/>
      <c r="Y476" s="71"/>
      <c r="Z476" s="71"/>
      <c r="AA476" s="71"/>
      <c r="AB476" s="71"/>
      <c r="AC476" s="71"/>
      <c r="AD476" s="71"/>
      <c r="AE476" s="71"/>
      <c r="AF476" s="71"/>
      <c r="AG476" s="71"/>
      <c r="AH476" s="71"/>
      <c r="AI476" s="71"/>
      <c r="AJ476" s="71"/>
      <c r="AK476" s="71"/>
      <c r="AL476" s="71"/>
      <c r="AM476" s="71"/>
      <c r="AN476" s="71"/>
      <c r="AO476" s="71"/>
      <c r="AP476" s="71"/>
      <c r="AQ476" s="71"/>
      <c r="AR476" s="71"/>
      <c r="AS476" s="71"/>
      <c r="AT476" s="71"/>
      <c r="AU476" s="71"/>
      <c r="AV476" s="71"/>
      <c r="AW476" s="71"/>
      <c r="AX476" s="71"/>
    </row>
    <row r="477" spans="24:50" s="70" customFormat="1" x14ac:dyDescent="0.25">
      <c r="X477" s="71"/>
      <c r="Y477" s="71"/>
      <c r="Z477" s="71"/>
      <c r="AA477" s="71"/>
      <c r="AB477" s="71"/>
      <c r="AC477" s="71"/>
      <c r="AD477" s="71"/>
      <c r="AE477" s="71"/>
      <c r="AF477" s="71"/>
      <c r="AG477" s="71"/>
      <c r="AH477" s="71"/>
      <c r="AI477" s="71"/>
      <c r="AJ477" s="71"/>
      <c r="AK477" s="71"/>
      <c r="AL477" s="71"/>
      <c r="AM477" s="71"/>
      <c r="AN477" s="71"/>
      <c r="AO477" s="71"/>
      <c r="AP477" s="71"/>
      <c r="AQ477" s="71"/>
      <c r="AR477" s="71"/>
      <c r="AS477" s="71"/>
      <c r="AT477" s="71"/>
      <c r="AU477" s="71"/>
      <c r="AV477" s="71"/>
      <c r="AW477" s="71"/>
      <c r="AX477" s="71"/>
    </row>
  </sheetData>
  <sheetProtection algorithmName="SHA-512" hashValue="jbM6mRRgLbvr/HEeieuEBzXaic79oCxd7mOWpESIDvS535iYENnKMi9U42UlJuVH85F2JVX6cZpRHcTwFdnacg==" saltValue="svABbt1aSDrIzQvdTGEf1Q==" spinCount="100000" sheet="1" objects="1" scenarios="1" selectLockedCells="1"/>
  <mergeCells count="51">
    <mergeCell ref="N53:S56"/>
    <mergeCell ref="H61:J61"/>
    <mergeCell ref="H52:J52"/>
    <mergeCell ref="H53:J53"/>
    <mergeCell ref="H54:J54"/>
    <mergeCell ref="H55:J55"/>
    <mergeCell ref="H56:J56"/>
    <mergeCell ref="H57:J57"/>
    <mergeCell ref="H60:J60"/>
    <mergeCell ref="H59:J59"/>
    <mergeCell ref="H58:J58"/>
    <mergeCell ref="B32:C35"/>
    <mergeCell ref="D32:K32"/>
    <mergeCell ref="S35:T35"/>
    <mergeCell ref="N33:R34"/>
    <mergeCell ref="N48:S51"/>
    <mergeCell ref="H50:J50"/>
    <mergeCell ref="H51:J51"/>
    <mergeCell ref="H48:J48"/>
    <mergeCell ref="H49:J49"/>
    <mergeCell ref="D33:K33"/>
    <mergeCell ref="H35:J35"/>
    <mergeCell ref="D34:K34"/>
    <mergeCell ref="H43:J43"/>
    <mergeCell ref="H44:J44"/>
    <mergeCell ref="H36:J36"/>
    <mergeCell ref="H37:J37"/>
    <mergeCell ref="D2:G2"/>
    <mergeCell ref="D3:G3"/>
    <mergeCell ref="J20:R20"/>
    <mergeCell ref="B11:D11"/>
    <mergeCell ref="B13:F13"/>
    <mergeCell ref="J13:R13"/>
    <mergeCell ref="J15:R15"/>
    <mergeCell ref="B18:D18"/>
    <mergeCell ref="J18:R18"/>
    <mergeCell ref="J16:R16"/>
    <mergeCell ref="J21:R21"/>
    <mergeCell ref="H45:J45"/>
    <mergeCell ref="H46:J46"/>
    <mergeCell ref="H47:J47"/>
    <mergeCell ref="N36:S38"/>
    <mergeCell ref="N40:S42"/>
    <mergeCell ref="N44:S47"/>
    <mergeCell ref="J22:R22"/>
    <mergeCell ref="J24:R24"/>
    <mergeCell ref="H38:J38"/>
    <mergeCell ref="H39:J39"/>
    <mergeCell ref="H40:J40"/>
    <mergeCell ref="H41:J41"/>
    <mergeCell ref="H42:J42"/>
  </mergeCells>
  <printOptions horizontalCentered="1" verticalCentered="1"/>
  <pageMargins left="0.70866141732283472" right="0.31496062992125984" top="0.19685039370078741" bottom="0.3937007874015748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E13" sqref="E13"/>
    </sheetView>
  </sheetViews>
  <sheetFormatPr defaultRowHeight="15" x14ac:dyDescent="0.25"/>
  <cols>
    <col min="2" max="2" width="13.140625" customWidth="1"/>
    <col min="3" max="3" width="11.42578125" customWidth="1"/>
    <col min="4" max="4" width="9.5703125" bestFit="1" customWidth="1"/>
    <col min="5" max="5" width="9.5703125" customWidth="1"/>
    <col min="6" max="6" width="13.42578125" customWidth="1"/>
    <col min="7" max="7" width="11.140625" customWidth="1"/>
    <col min="8" max="12" width="9.5703125" bestFit="1" customWidth="1"/>
    <col min="13" max="13" width="12.28515625" bestFit="1" customWidth="1"/>
  </cols>
  <sheetData>
    <row r="1" spans="2:13" x14ac:dyDescent="0.25">
      <c r="J1" s="7"/>
      <c r="K1" s="7"/>
      <c r="L1" s="7"/>
      <c r="M1" s="7"/>
    </row>
    <row r="2" spans="2:13" x14ac:dyDescent="0.25">
      <c r="J2" s="8"/>
      <c r="K2" s="8"/>
      <c r="L2" s="8"/>
      <c r="M2" s="8"/>
    </row>
    <row r="3" spans="2:13" x14ac:dyDescent="0.25">
      <c r="C3" s="72" t="s">
        <v>8</v>
      </c>
      <c r="D3" s="72"/>
      <c r="E3" s="72"/>
      <c r="F3" s="73">
        <v>2.8E-3</v>
      </c>
      <c r="J3" s="8"/>
      <c r="K3" s="8"/>
      <c r="L3" s="8"/>
      <c r="M3" s="8"/>
    </row>
    <row r="4" spans="2:13" x14ac:dyDescent="0.25">
      <c r="C4" s="72" t="s">
        <v>41</v>
      </c>
      <c r="D4" s="72"/>
      <c r="E4" s="72"/>
      <c r="F4" s="73">
        <v>0.11</v>
      </c>
      <c r="J4" s="8"/>
      <c r="K4" s="8"/>
      <c r="L4" s="8"/>
      <c r="M4" s="8"/>
    </row>
    <row r="5" spans="2:13" x14ac:dyDescent="0.25">
      <c r="J5" s="8"/>
      <c r="K5" s="8"/>
      <c r="L5" s="8"/>
      <c r="M5" s="8"/>
    </row>
    <row r="6" spans="2:13" x14ac:dyDescent="0.25">
      <c r="J6" s="8"/>
      <c r="K6" s="8"/>
      <c r="L6" s="8"/>
      <c r="M6" s="8"/>
    </row>
    <row r="7" spans="2:13" x14ac:dyDescent="0.25">
      <c r="B7" t="s">
        <v>8</v>
      </c>
      <c r="F7" s="74">
        <v>1.1999999999999999E-3</v>
      </c>
      <c r="G7" t="s">
        <v>9</v>
      </c>
      <c r="J7" s="8"/>
      <c r="K7" s="8"/>
      <c r="L7" s="8"/>
      <c r="M7" s="8"/>
    </row>
    <row r="8" spans="2:13" x14ac:dyDescent="0.25">
      <c r="B8" t="s">
        <v>42</v>
      </c>
      <c r="F8" s="74">
        <v>5.5E-2</v>
      </c>
      <c r="G8" t="s">
        <v>43</v>
      </c>
      <c r="J8" s="8"/>
      <c r="K8" s="8"/>
      <c r="L8" s="8"/>
      <c r="M8" s="8"/>
    </row>
    <row r="9" spans="2:13" x14ac:dyDescent="0.25">
      <c r="F9" s="74"/>
      <c r="J9" s="8"/>
      <c r="K9" s="8"/>
      <c r="L9" s="8"/>
      <c r="M9" s="8"/>
    </row>
    <row r="10" spans="2:13" x14ac:dyDescent="0.25">
      <c r="C10" t="s">
        <v>10</v>
      </c>
      <c r="E10" s="74">
        <v>1.4E-3</v>
      </c>
      <c r="F10" t="s">
        <v>9</v>
      </c>
      <c r="J10" s="8"/>
      <c r="K10" s="8"/>
      <c r="L10" s="8"/>
      <c r="M10" s="8"/>
    </row>
    <row r="11" spans="2:13" x14ac:dyDescent="0.25">
      <c r="C11" t="s">
        <v>10</v>
      </c>
      <c r="E11" s="74">
        <v>5.5E-2</v>
      </c>
      <c r="F11" t="s">
        <v>43</v>
      </c>
      <c r="J11" s="8"/>
      <c r="K11" s="8"/>
      <c r="L11" s="8"/>
      <c r="M11" s="8"/>
    </row>
    <row r="12" spans="2:13" x14ac:dyDescent="0.25">
      <c r="C12" t="s">
        <v>11</v>
      </c>
      <c r="E12" s="74">
        <v>1.4E-3</v>
      </c>
      <c r="F12" t="s">
        <v>12</v>
      </c>
      <c r="J12" s="8"/>
      <c r="K12" s="8"/>
      <c r="L12" s="8"/>
      <c r="M12" s="8"/>
    </row>
    <row r="13" spans="2:13" x14ac:dyDescent="0.25">
      <c r="C13" t="s">
        <v>11</v>
      </c>
      <c r="E13" s="74">
        <v>5.5E-2</v>
      </c>
      <c r="F13" t="s">
        <v>43</v>
      </c>
      <c r="J13" s="8"/>
      <c r="K13" s="8"/>
      <c r="L13" s="8"/>
      <c r="M13" s="8"/>
    </row>
    <row r="14" spans="2:13" x14ac:dyDescent="0.25">
      <c r="J14" s="8"/>
      <c r="K14" s="8"/>
      <c r="L14" s="8"/>
      <c r="M14" s="8"/>
    </row>
    <row r="15" spans="2:13" x14ac:dyDescent="0.25">
      <c r="J15" s="8"/>
      <c r="K15" s="8"/>
      <c r="L15" s="8"/>
      <c r="M15" s="8"/>
    </row>
    <row r="16" spans="2:13" x14ac:dyDescent="0.25">
      <c r="J16" s="8"/>
      <c r="K16" s="8"/>
      <c r="L16" s="8"/>
      <c r="M16" s="8"/>
    </row>
    <row r="17" spans="1:13" x14ac:dyDescent="0.25">
      <c r="A17" s="8"/>
      <c r="B17" s="8"/>
      <c r="C17" s="8"/>
      <c r="D17" s="8"/>
      <c r="E17" s="21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s="7"/>
      <c r="B18" s="7"/>
      <c r="C18" s="7"/>
      <c r="D18" s="7"/>
      <c r="E18" s="22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7"/>
      <c r="C19" s="7"/>
      <c r="D19" s="7"/>
      <c r="E19" s="22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7"/>
      <c r="C21" s="7"/>
      <c r="D21" s="7"/>
      <c r="E21" s="7"/>
      <c r="F21" s="7"/>
      <c r="G21" s="23"/>
      <c r="H21" s="7"/>
      <c r="I21" s="7"/>
      <c r="J21" s="7"/>
      <c r="K21" s="7"/>
      <c r="L21" s="7"/>
      <c r="M21" s="7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s="8"/>
      <c r="B23" s="93" t="s">
        <v>13</v>
      </c>
      <c r="C23" s="93"/>
      <c r="D23" s="93"/>
      <c r="E23" s="93"/>
      <c r="F23" s="93"/>
      <c r="G23" s="93"/>
      <c r="H23" s="93" t="s">
        <v>14</v>
      </c>
      <c r="I23" s="93"/>
      <c r="J23" s="93"/>
      <c r="K23" s="93"/>
      <c r="L23" s="93"/>
      <c r="M23" s="93"/>
    </row>
    <row r="24" spans="1:13" x14ac:dyDescent="0.25">
      <c r="A24" s="8"/>
      <c r="B24" s="24">
        <v>0.6</v>
      </c>
      <c r="C24" s="24">
        <v>0.7</v>
      </c>
      <c r="D24" s="24">
        <v>0.8</v>
      </c>
      <c r="E24" s="24">
        <v>0.9</v>
      </c>
      <c r="F24" s="24">
        <v>1</v>
      </c>
      <c r="G24" s="24" t="s">
        <v>15</v>
      </c>
      <c r="H24" s="24">
        <v>0.6</v>
      </c>
      <c r="I24" s="24">
        <v>0.7</v>
      </c>
      <c r="J24" s="24">
        <v>0.8</v>
      </c>
      <c r="K24" s="24">
        <v>0.9</v>
      </c>
      <c r="L24" s="24">
        <v>1</v>
      </c>
      <c r="M24" s="24" t="s">
        <v>15</v>
      </c>
    </row>
    <row r="25" spans="1:13" x14ac:dyDescent="0.25">
      <c r="A25" s="25">
        <v>50</v>
      </c>
      <c r="B25" s="75">
        <v>18.51557</v>
      </c>
      <c r="C25" s="75">
        <v>18.766169999999999</v>
      </c>
      <c r="D25" s="75">
        <v>19.016780000000001</v>
      </c>
      <c r="E25" s="75">
        <v>19.267379999999999</v>
      </c>
      <c r="F25" s="75">
        <v>19.517980000000001</v>
      </c>
      <c r="G25" s="75">
        <v>17.011970000000002</v>
      </c>
      <c r="H25" s="75">
        <v>18.648959999999999</v>
      </c>
      <c r="I25" s="75">
        <v>18.751359999999998</v>
      </c>
      <c r="J25" s="75">
        <v>18.853760000000001</v>
      </c>
      <c r="K25" s="75">
        <v>18.956150000000001</v>
      </c>
      <c r="L25" s="75">
        <v>19.05855</v>
      </c>
      <c r="M25" s="75">
        <v>18.034579999999998</v>
      </c>
    </row>
    <row r="26" spans="1:13" x14ac:dyDescent="0.25">
      <c r="A26" s="25">
        <v>51</v>
      </c>
      <c r="B26" s="75">
        <v>18.30537</v>
      </c>
      <c r="C26" s="75">
        <v>18.56213</v>
      </c>
      <c r="D26" s="75">
        <v>18.81888</v>
      </c>
      <c r="E26" s="75">
        <v>19.07564</v>
      </c>
      <c r="F26" s="75">
        <v>19.33239</v>
      </c>
      <c r="G26" s="75">
        <v>16.764849999999999</v>
      </c>
      <c r="H26" s="75">
        <v>18.432269999999999</v>
      </c>
      <c r="I26" s="75">
        <v>18.536960000000001</v>
      </c>
      <c r="J26" s="75">
        <v>18.641649999999998</v>
      </c>
      <c r="K26" s="75">
        <v>18.74634</v>
      </c>
      <c r="L26" s="75">
        <v>18.851019999999998</v>
      </c>
      <c r="M26" s="75">
        <v>17.80415</v>
      </c>
    </row>
    <row r="27" spans="1:13" x14ac:dyDescent="0.25">
      <c r="A27" s="25">
        <v>52</v>
      </c>
      <c r="B27" s="75">
        <v>18.088979999999999</v>
      </c>
      <c r="C27" s="75">
        <v>18.35182</v>
      </c>
      <c r="D27" s="75">
        <v>18.61467</v>
      </c>
      <c r="E27" s="75">
        <v>18.877510000000001</v>
      </c>
      <c r="F27" s="75">
        <v>19.140350000000002</v>
      </c>
      <c r="G27" s="75">
        <v>16.51192</v>
      </c>
      <c r="H27" s="75">
        <v>18.208359999999999</v>
      </c>
      <c r="I27" s="75">
        <v>18.315280000000001</v>
      </c>
      <c r="J27" s="75">
        <v>18.422190000000001</v>
      </c>
      <c r="K27" s="75">
        <v>18.529109999999999</v>
      </c>
      <c r="L27" s="75">
        <v>18.636030000000002</v>
      </c>
      <c r="M27" s="75">
        <v>17.566859999999998</v>
      </c>
    </row>
    <row r="28" spans="1:13" x14ac:dyDescent="0.25">
      <c r="A28" s="25">
        <v>53</v>
      </c>
      <c r="B28" s="75">
        <v>17.866209999999999</v>
      </c>
      <c r="C28" s="75">
        <v>18.135079999999999</v>
      </c>
      <c r="D28" s="75">
        <v>18.403949999999998</v>
      </c>
      <c r="E28" s="75">
        <v>18.672809999999998</v>
      </c>
      <c r="F28" s="75">
        <v>18.941680000000002</v>
      </c>
      <c r="G28" s="75">
        <v>16.25301</v>
      </c>
      <c r="H28" s="75">
        <v>17.977029999999999</v>
      </c>
      <c r="I28" s="75">
        <v>18.086110000000001</v>
      </c>
      <c r="J28" s="75">
        <v>18.19519</v>
      </c>
      <c r="K28" s="75">
        <v>18.304269999999999</v>
      </c>
      <c r="L28" s="75">
        <v>18.413350000000001</v>
      </c>
      <c r="M28" s="75">
        <v>17.322559999999999</v>
      </c>
    </row>
    <row r="29" spans="1:13" x14ac:dyDescent="0.25">
      <c r="A29" s="25">
        <v>54</v>
      </c>
      <c r="B29" s="75">
        <v>17.63691</v>
      </c>
      <c r="C29" s="75">
        <v>17.911729999999999</v>
      </c>
      <c r="D29" s="75">
        <v>18.18655</v>
      </c>
      <c r="E29" s="75">
        <v>18.461369999999999</v>
      </c>
      <c r="F29" s="75">
        <v>18.736190000000001</v>
      </c>
      <c r="G29" s="75">
        <v>15.98798</v>
      </c>
      <c r="H29" s="75">
        <v>17.738119999999999</v>
      </c>
      <c r="I29" s="75">
        <v>17.84928</v>
      </c>
      <c r="J29" s="75">
        <v>17.960450000000002</v>
      </c>
      <c r="K29" s="75">
        <v>18.071619999999999</v>
      </c>
      <c r="L29" s="75">
        <v>18.182780000000001</v>
      </c>
      <c r="M29" s="75">
        <v>17.071120000000001</v>
      </c>
    </row>
    <row r="30" spans="1:13" x14ac:dyDescent="0.25">
      <c r="A30" s="25">
        <v>55</v>
      </c>
      <c r="B30" s="75">
        <v>17.400860000000002</v>
      </c>
      <c r="C30" s="75">
        <v>17.681570000000001</v>
      </c>
      <c r="D30" s="75">
        <v>17.96227</v>
      </c>
      <c r="E30" s="75">
        <v>18.242979999999999</v>
      </c>
      <c r="F30" s="75">
        <v>18.523689999999998</v>
      </c>
      <c r="G30" s="75">
        <v>15.716609999999999</v>
      </c>
      <c r="H30" s="75">
        <v>17.491420000000002</v>
      </c>
      <c r="I30" s="75">
        <v>17.604590000000002</v>
      </c>
      <c r="J30" s="75">
        <v>17.717770000000002</v>
      </c>
      <c r="K30" s="75">
        <v>17.830939999999998</v>
      </c>
      <c r="L30" s="75">
        <v>17.944120000000002</v>
      </c>
      <c r="M30" s="75">
        <v>16.812370000000001</v>
      </c>
    </row>
    <row r="31" spans="1:13" x14ac:dyDescent="0.25">
      <c r="A31" s="25">
        <v>56</v>
      </c>
      <c r="B31" s="75">
        <v>17.157810000000001</v>
      </c>
      <c r="C31" s="75">
        <v>17.44434</v>
      </c>
      <c r="D31" s="75">
        <v>17.730879999999999</v>
      </c>
      <c r="E31" s="75">
        <v>18.017420000000001</v>
      </c>
      <c r="F31" s="75">
        <v>18.30395</v>
      </c>
      <c r="G31" s="75">
        <v>15.43859</v>
      </c>
      <c r="H31" s="75">
        <v>17.23676</v>
      </c>
      <c r="I31" s="75">
        <v>17.351859999999999</v>
      </c>
      <c r="J31" s="75">
        <v>17.46696</v>
      </c>
      <c r="K31" s="75">
        <v>17.582059999999998</v>
      </c>
      <c r="L31" s="75">
        <v>17.69716</v>
      </c>
      <c r="M31" s="75">
        <v>16.54616</v>
      </c>
    </row>
    <row r="32" spans="1:13" x14ac:dyDescent="0.25">
      <c r="A32" s="25">
        <v>57</v>
      </c>
      <c r="B32" s="75">
        <v>16.90746</v>
      </c>
      <c r="C32" s="75">
        <v>17.199780000000001</v>
      </c>
      <c r="D32" s="75">
        <v>17.49211</v>
      </c>
      <c r="E32" s="75">
        <v>17.78443</v>
      </c>
      <c r="F32" s="75">
        <v>18.076750000000001</v>
      </c>
      <c r="G32" s="75">
        <v>15.15353</v>
      </c>
      <c r="H32" s="75">
        <v>16.973980000000001</v>
      </c>
      <c r="I32" s="75">
        <v>17.090920000000001</v>
      </c>
      <c r="J32" s="75">
        <v>17.20786</v>
      </c>
      <c r="K32" s="75">
        <v>17.3248</v>
      </c>
      <c r="L32" s="75">
        <v>17.441739999999999</v>
      </c>
      <c r="M32" s="75">
        <v>16.27234</v>
      </c>
    </row>
    <row r="33" spans="1:13" x14ac:dyDescent="0.25">
      <c r="A33" s="25">
        <v>58</v>
      </c>
      <c r="B33" s="75">
        <v>16.64949</v>
      </c>
      <c r="C33" s="75">
        <v>16.947569999999999</v>
      </c>
      <c r="D33" s="75">
        <v>17.245650000000001</v>
      </c>
      <c r="E33" s="75">
        <v>17.54374</v>
      </c>
      <c r="F33" s="75">
        <v>17.841819999999998</v>
      </c>
      <c r="G33" s="75">
        <v>14.861000000000001</v>
      </c>
      <c r="H33" s="75">
        <v>16.7029</v>
      </c>
      <c r="I33" s="75">
        <v>16.82159</v>
      </c>
      <c r="J33" s="75">
        <v>16.940290000000001</v>
      </c>
      <c r="K33" s="75">
        <v>17.058979999999998</v>
      </c>
      <c r="L33" s="75">
        <v>17.177669999999999</v>
      </c>
      <c r="M33" s="75">
        <v>15.99075</v>
      </c>
    </row>
    <row r="34" spans="1:13" x14ac:dyDescent="0.25">
      <c r="A34" s="25">
        <v>59</v>
      </c>
      <c r="B34" s="75">
        <v>16.38355</v>
      </c>
      <c r="C34" s="75">
        <v>16.687390000000001</v>
      </c>
      <c r="D34" s="75">
        <v>16.991219999999998</v>
      </c>
      <c r="E34" s="75">
        <v>17.295059999999999</v>
      </c>
      <c r="F34" s="75">
        <v>17.5989</v>
      </c>
      <c r="G34" s="75">
        <v>14.56053</v>
      </c>
      <c r="H34" s="75">
        <v>16.423369999999998</v>
      </c>
      <c r="I34" s="75">
        <v>16.54372</v>
      </c>
      <c r="J34" s="75">
        <v>16.664079999999998</v>
      </c>
      <c r="K34" s="75">
        <v>16.78444</v>
      </c>
      <c r="L34" s="75">
        <v>16.904789999999998</v>
      </c>
      <c r="M34" s="75">
        <v>15.701230000000001</v>
      </c>
    </row>
    <row r="35" spans="1:13" x14ac:dyDescent="0.25">
      <c r="A35" s="25">
        <v>60</v>
      </c>
      <c r="B35" s="75">
        <v>16.109400000000001</v>
      </c>
      <c r="C35" s="75">
        <v>16.418990000000001</v>
      </c>
      <c r="D35" s="75">
        <v>16.728580000000001</v>
      </c>
      <c r="E35" s="75">
        <v>17.038180000000001</v>
      </c>
      <c r="F35" s="75">
        <v>17.347770000000001</v>
      </c>
      <c r="G35" s="75">
        <v>14.251849999999999</v>
      </c>
      <c r="H35" s="75">
        <v>16.135280000000002</v>
      </c>
      <c r="I35" s="75">
        <v>16.257210000000001</v>
      </c>
      <c r="J35" s="75">
        <v>16.37913</v>
      </c>
      <c r="K35" s="75">
        <v>16.501049999999999</v>
      </c>
      <c r="L35" s="75">
        <v>16.622979999999998</v>
      </c>
      <c r="M35" s="75">
        <v>15.403729999999999</v>
      </c>
    </row>
    <row r="36" spans="1:13" x14ac:dyDescent="0.25">
      <c r="A36" s="25">
        <v>61</v>
      </c>
      <c r="B36" s="75">
        <v>15.82695</v>
      </c>
      <c r="C36" s="75">
        <v>16.14228</v>
      </c>
      <c r="D36" s="75">
        <v>16.457609999999999</v>
      </c>
      <c r="E36" s="75">
        <v>16.772939999999998</v>
      </c>
      <c r="F36" s="75">
        <v>17.088270000000001</v>
      </c>
      <c r="G36" s="75">
        <v>13.934979999999999</v>
      </c>
      <c r="H36" s="75">
        <v>15.838609999999999</v>
      </c>
      <c r="I36" s="75">
        <v>15.96199</v>
      </c>
      <c r="J36" s="75">
        <v>16.085370000000001</v>
      </c>
      <c r="K36" s="75">
        <v>16.208749999999998</v>
      </c>
      <c r="L36" s="75">
        <v>16.332129999999999</v>
      </c>
      <c r="M36" s="75">
        <v>15.098330000000001</v>
      </c>
    </row>
    <row r="37" spans="1:13" x14ac:dyDescent="0.25">
      <c r="A37" s="25">
        <v>62</v>
      </c>
      <c r="B37" s="75">
        <v>15.536250000000001</v>
      </c>
      <c r="C37" s="75">
        <v>15.85727</v>
      </c>
      <c r="D37" s="75">
        <v>16.178280000000001</v>
      </c>
      <c r="E37" s="75">
        <v>16.499289999999998</v>
      </c>
      <c r="F37" s="75">
        <v>16.820309999999999</v>
      </c>
      <c r="G37" s="75">
        <v>13.61016</v>
      </c>
      <c r="H37" s="75">
        <v>15.53341</v>
      </c>
      <c r="I37" s="75">
        <v>15.658110000000001</v>
      </c>
      <c r="J37" s="75">
        <v>15.7828</v>
      </c>
      <c r="K37" s="75">
        <v>15.907500000000001</v>
      </c>
      <c r="L37" s="75">
        <v>16.0322</v>
      </c>
      <c r="M37" s="75">
        <v>14.78523</v>
      </c>
    </row>
    <row r="38" spans="1:13" x14ac:dyDescent="0.25">
      <c r="A38" s="25">
        <v>63</v>
      </c>
      <c r="B38" s="75">
        <v>15.23747</v>
      </c>
      <c r="C38" s="75">
        <v>15.56406</v>
      </c>
      <c r="D38" s="75">
        <v>15.890650000000001</v>
      </c>
      <c r="E38" s="75">
        <v>16.21725</v>
      </c>
      <c r="F38" s="75">
        <v>16.543839999999999</v>
      </c>
      <c r="G38" s="75">
        <v>13.27791</v>
      </c>
      <c r="H38" s="75">
        <v>15.219760000000001</v>
      </c>
      <c r="I38" s="75">
        <v>15.345599999999999</v>
      </c>
      <c r="J38" s="75">
        <v>15.471439999999999</v>
      </c>
      <c r="K38" s="75">
        <v>15.59728</v>
      </c>
      <c r="L38" s="75">
        <v>15.72312</v>
      </c>
      <c r="M38" s="75">
        <v>14.46471</v>
      </c>
    </row>
    <row r="39" spans="1:13" x14ac:dyDescent="0.25">
      <c r="A39" s="25">
        <v>64</v>
      </c>
      <c r="B39" s="75">
        <v>14.93089</v>
      </c>
      <c r="C39" s="75">
        <v>15.262879999999999</v>
      </c>
      <c r="D39" s="75">
        <v>15.59488</v>
      </c>
      <c r="E39" s="75">
        <v>15.926880000000001</v>
      </c>
      <c r="F39" s="75">
        <v>16.258870000000002</v>
      </c>
      <c r="G39" s="75">
        <v>12.93891</v>
      </c>
      <c r="H39" s="75">
        <v>14.8978</v>
      </c>
      <c r="I39" s="75">
        <v>15.02458</v>
      </c>
      <c r="J39" s="75">
        <v>15.15136</v>
      </c>
      <c r="K39" s="75">
        <v>15.27814</v>
      </c>
      <c r="L39" s="75">
        <v>15.404920000000001</v>
      </c>
      <c r="M39" s="75">
        <v>14.137119999999999</v>
      </c>
    </row>
    <row r="40" spans="1:13" x14ac:dyDescent="0.25">
      <c r="A40" s="25">
        <v>65</v>
      </c>
      <c r="B40" s="75">
        <v>14.61692</v>
      </c>
      <c r="C40" s="75">
        <v>14.95406</v>
      </c>
      <c r="D40" s="75">
        <v>15.29121</v>
      </c>
      <c r="E40" s="75">
        <v>15.628360000000001</v>
      </c>
      <c r="F40" s="75">
        <v>15.96551</v>
      </c>
      <c r="G40" s="75">
        <v>12.59403</v>
      </c>
      <c r="H40" s="75">
        <v>14.56762</v>
      </c>
      <c r="I40" s="75">
        <v>14.69511</v>
      </c>
      <c r="J40" s="75">
        <v>14.8226</v>
      </c>
      <c r="K40" s="75">
        <v>14.950100000000001</v>
      </c>
      <c r="L40" s="75">
        <v>15.077590000000001</v>
      </c>
      <c r="M40" s="75">
        <v>13.802670000000001</v>
      </c>
    </row>
    <row r="41" spans="1:13" x14ac:dyDescent="0.25">
      <c r="A41" s="25">
        <v>66</v>
      </c>
      <c r="B41" s="75">
        <v>14.296060000000001</v>
      </c>
      <c r="C41" s="75">
        <v>14.638019999999999</v>
      </c>
      <c r="D41" s="75">
        <v>14.979979999999999</v>
      </c>
      <c r="E41" s="75">
        <v>15.32194</v>
      </c>
      <c r="F41" s="75">
        <v>15.66391</v>
      </c>
      <c r="G41" s="75">
        <v>12.24428</v>
      </c>
      <c r="H41" s="75">
        <v>14.22925</v>
      </c>
      <c r="I41" s="75">
        <v>14.35722</v>
      </c>
      <c r="J41" s="75">
        <v>14.485200000000001</v>
      </c>
      <c r="K41" s="75">
        <v>14.61317</v>
      </c>
      <c r="L41" s="75">
        <v>14.741149999999999</v>
      </c>
      <c r="M41" s="75">
        <v>13.46139</v>
      </c>
    </row>
    <row r="42" spans="1:13" x14ac:dyDescent="0.25">
      <c r="A42" s="25">
        <v>67</v>
      </c>
      <c r="B42" s="75">
        <v>13.968920000000001</v>
      </c>
      <c r="C42" s="75">
        <v>14.31527</v>
      </c>
      <c r="D42" s="75">
        <v>14.661619999999999</v>
      </c>
      <c r="E42" s="75">
        <v>15.00797</v>
      </c>
      <c r="F42" s="75">
        <v>15.35432</v>
      </c>
      <c r="G42" s="75">
        <v>11.89082</v>
      </c>
      <c r="H42" s="75">
        <v>13.882619999999999</v>
      </c>
      <c r="I42" s="75">
        <v>14.010870000000001</v>
      </c>
      <c r="J42" s="75">
        <v>14.13912</v>
      </c>
      <c r="K42" s="75">
        <v>14.26737</v>
      </c>
      <c r="L42" s="75">
        <v>14.395619999999999</v>
      </c>
      <c r="M42" s="75">
        <v>13.11313</v>
      </c>
    </row>
    <row r="43" spans="1:13" x14ac:dyDescent="0.25">
      <c r="A43" s="25">
        <v>68</v>
      </c>
      <c r="B43" s="75">
        <v>13.636189999999999</v>
      </c>
      <c r="C43" s="75">
        <v>13.986409999999999</v>
      </c>
      <c r="D43" s="75">
        <v>14.33663</v>
      </c>
      <c r="E43" s="75">
        <v>14.68685</v>
      </c>
      <c r="F43" s="75">
        <v>15.03706</v>
      </c>
      <c r="G43" s="75">
        <v>11.534890000000001</v>
      </c>
      <c r="H43" s="75">
        <v>13.52765</v>
      </c>
      <c r="I43" s="75">
        <v>13.656000000000001</v>
      </c>
      <c r="J43" s="75">
        <v>13.78435</v>
      </c>
      <c r="K43" s="75">
        <v>13.912699999999999</v>
      </c>
      <c r="L43" s="75">
        <v>14.04105</v>
      </c>
      <c r="M43" s="75">
        <v>12.75755</v>
      </c>
    </row>
    <row r="44" spans="1:13" x14ac:dyDescent="0.25">
      <c r="A44" s="25">
        <v>69</v>
      </c>
      <c r="B44" s="75">
        <v>13.29861</v>
      </c>
      <c r="C44" s="75">
        <v>13.652089999999999</v>
      </c>
      <c r="D44" s="75">
        <v>14.005559999999999</v>
      </c>
      <c r="E44" s="75">
        <v>14.35904</v>
      </c>
      <c r="F44" s="75">
        <v>14.71251</v>
      </c>
      <c r="G44" s="75">
        <v>11.177770000000001</v>
      </c>
      <c r="H44" s="75">
        <v>13.164210000000001</v>
      </c>
      <c r="I44" s="75">
        <v>13.292529999999999</v>
      </c>
      <c r="J44" s="75">
        <v>13.420859999999999</v>
      </c>
      <c r="K44" s="75">
        <v>13.54918</v>
      </c>
      <c r="L44" s="75">
        <v>13.6775</v>
      </c>
      <c r="M44" s="75">
        <v>12.394270000000001</v>
      </c>
    </row>
    <row r="45" spans="1:13" x14ac:dyDescent="0.25">
      <c r="A45" s="25">
        <v>70</v>
      </c>
      <c r="B45" s="75">
        <v>12.956799999999999</v>
      </c>
      <c r="C45" s="75">
        <v>13.31284</v>
      </c>
      <c r="D45" s="75">
        <v>13.668889999999999</v>
      </c>
      <c r="E45" s="75">
        <v>14.024929999999999</v>
      </c>
      <c r="F45" s="75">
        <v>14.380979999999999</v>
      </c>
      <c r="G45" s="75">
        <v>10.82053</v>
      </c>
      <c r="H45" s="75">
        <v>12.792450000000001</v>
      </c>
      <c r="I45" s="75">
        <v>12.920640000000001</v>
      </c>
      <c r="J45" s="75">
        <v>13.04884</v>
      </c>
      <c r="K45" s="75">
        <v>13.17703</v>
      </c>
      <c r="L45" s="75">
        <v>13.30523</v>
      </c>
      <c r="M45" s="75">
        <v>12.02327</v>
      </c>
    </row>
    <row r="46" spans="1:13" x14ac:dyDescent="0.25">
      <c r="A46" s="25">
        <v>71</v>
      </c>
      <c r="B46" s="75">
        <v>12.6112</v>
      </c>
      <c r="C46" s="75">
        <v>12.96907</v>
      </c>
      <c r="D46" s="75">
        <v>13.32694</v>
      </c>
      <c r="E46" s="75">
        <v>13.684810000000001</v>
      </c>
      <c r="F46" s="75">
        <v>14.042680000000001</v>
      </c>
      <c r="G46" s="75">
        <v>10.46397</v>
      </c>
      <c r="H46" s="75">
        <v>12.41286</v>
      </c>
      <c r="I46" s="75">
        <v>12.54082</v>
      </c>
      <c r="J46" s="75">
        <v>12.66879</v>
      </c>
      <c r="K46" s="75">
        <v>12.796749999999999</v>
      </c>
      <c r="L46" s="75">
        <v>12.924720000000001</v>
      </c>
      <c r="M46" s="75">
        <v>11.64507</v>
      </c>
    </row>
    <row r="47" spans="1:13" x14ac:dyDescent="0.25">
      <c r="A47" s="25">
        <v>72</v>
      </c>
      <c r="B47" s="75">
        <v>12.26211</v>
      </c>
      <c r="C47" s="75">
        <v>12.62102</v>
      </c>
      <c r="D47" s="75">
        <v>12.979939999999999</v>
      </c>
      <c r="E47" s="75">
        <v>13.338850000000001</v>
      </c>
      <c r="F47" s="75">
        <v>13.69777</v>
      </c>
      <c r="G47" s="75">
        <v>10.10862</v>
      </c>
      <c r="H47" s="75">
        <v>12.026199999999999</v>
      </c>
      <c r="I47" s="75">
        <v>12.15381</v>
      </c>
      <c r="J47" s="75">
        <v>12.281420000000001</v>
      </c>
      <c r="K47" s="75">
        <v>12.40903</v>
      </c>
      <c r="L47" s="75">
        <v>12.53664</v>
      </c>
      <c r="M47" s="75">
        <v>11.260540000000001</v>
      </c>
    </row>
    <row r="48" spans="1:13" x14ac:dyDescent="0.25">
      <c r="A48" s="25">
        <v>73</v>
      </c>
      <c r="B48" s="75">
        <v>11.909660000000001</v>
      </c>
      <c r="C48" s="75">
        <v>12.26882</v>
      </c>
      <c r="D48" s="75">
        <v>12.627969999999999</v>
      </c>
      <c r="E48" s="75">
        <v>12.987120000000001</v>
      </c>
      <c r="F48" s="75">
        <v>13.34628</v>
      </c>
      <c r="G48" s="75">
        <v>9.75474</v>
      </c>
      <c r="H48" s="75">
        <v>11.63353</v>
      </c>
      <c r="I48" s="75">
        <v>11.760619999999999</v>
      </c>
      <c r="J48" s="75">
        <v>11.88771</v>
      </c>
      <c r="K48" s="75">
        <v>12.014810000000001</v>
      </c>
      <c r="L48" s="75">
        <v>12.1419</v>
      </c>
      <c r="M48" s="75">
        <v>10.87097</v>
      </c>
    </row>
    <row r="49" spans="1:13" x14ac:dyDescent="0.25">
      <c r="A49" s="25">
        <v>74</v>
      </c>
      <c r="B49" s="75">
        <v>11.55391</v>
      </c>
      <c r="C49" s="75">
        <v>11.91249</v>
      </c>
      <c r="D49" s="75">
        <v>12.27107</v>
      </c>
      <c r="E49" s="75">
        <v>12.62964</v>
      </c>
      <c r="F49" s="75">
        <v>12.98822</v>
      </c>
      <c r="G49" s="75">
        <v>9.40245</v>
      </c>
      <c r="H49" s="75">
        <v>11.236090000000001</v>
      </c>
      <c r="I49" s="75">
        <v>11.362450000000001</v>
      </c>
      <c r="J49" s="75">
        <v>11.48882</v>
      </c>
      <c r="K49" s="75">
        <v>11.615180000000001</v>
      </c>
      <c r="L49" s="75">
        <v>11.741540000000001</v>
      </c>
      <c r="M49" s="75">
        <v>10.4779</v>
      </c>
    </row>
    <row r="50" spans="1:13" x14ac:dyDescent="0.25">
      <c r="A50" s="25">
        <v>75</v>
      </c>
      <c r="B50" s="75">
        <v>11.19509</v>
      </c>
      <c r="C50" s="75">
        <v>11.55227</v>
      </c>
      <c r="D50" s="75">
        <v>11.90944</v>
      </c>
      <c r="E50" s="75">
        <v>12.26662</v>
      </c>
      <c r="F50" s="75">
        <v>12.623799999999999</v>
      </c>
      <c r="G50" s="75">
        <v>9.0520300000000002</v>
      </c>
      <c r="H50" s="75">
        <v>10.835140000000001</v>
      </c>
      <c r="I50" s="75">
        <v>10.96053</v>
      </c>
      <c r="J50" s="75">
        <v>11.08592</v>
      </c>
      <c r="K50" s="75">
        <v>11.211309999999999</v>
      </c>
      <c r="L50" s="75">
        <v>11.336690000000001</v>
      </c>
      <c r="M50" s="75">
        <v>10.082800000000001</v>
      </c>
    </row>
    <row r="51" spans="1:1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</sheetData>
  <sheetProtection selectLockedCells="1"/>
  <mergeCells count="2">
    <mergeCell ref="B23:G23"/>
    <mergeCell ref="H23:M2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SIMULACAO</vt:lpstr>
      <vt:lpstr>Ben.Risco + Adim.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Vanessa Santos</cp:lastModifiedBy>
  <cp:lastPrinted>2017-05-26T17:27:30Z</cp:lastPrinted>
  <dcterms:created xsi:type="dcterms:W3CDTF">2017-03-14T19:48:58Z</dcterms:created>
  <dcterms:modified xsi:type="dcterms:W3CDTF">2024-08-02T14:16:58Z</dcterms:modified>
</cp:coreProperties>
</file>